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a4c4c51b5f53b7b/Documents/GBS/Badminton/2026/"/>
    </mc:Choice>
  </mc:AlternateContent>
  <xr:revisionPtr revIDLastSave="70" documentId="8_{248D214D-1BD1-428B-810F-839DEF36259F}" xr6:coauthVersionLast="47" xr6:coauthVersionMax="47" xr10:uidLastSave="{5291C79C-097C-48D8-8CFF-0573DA3EDF2B}"/>
  <bookViews>
    <workbookView xWindow="-120" yWindow="-120" windowWidth="29040" windowHeight="15720" firstSheet="4" activeTab="8" xr2:uid="{00000000-000D-0000-FFFF-FFFF00000000}"/>
  </bookViews>
  <sheets>
    <sheet name="Accueil" sheetId="27" r:id="rId1"/>
    <sheet name="Inscrits definitifs" sheetId="30" r:id="rId2"/>
    <sheet name="Capitaines" sheetId="29" r:id="rId3"/>
    <sheet name="Decompte points" sheetId="25" r:id="rId4"/>
    <sheet name="Doubles H" sheetId="22" r:id="rId5"/>
    <sheet name="Doubles Mixte" sheetId="24" r:id="rId6"/>
    <sheet name=" Simples D" sheetId="21" r:id="rId7"/>
    <sheet name="Simples H" sheetId="19" r:id="rId8"/>
    <sheet name="Doubles Dames" sheetId="23" r:id="rId9"/>
    <sheet name="Simul SH" sheetId="28" state="hidden" r:id="rId10"/>
    <sheet name="Decompte par equipe" sheetId="31" r:id="rId11"/>
    <sheet name="Challenges H et F" sheetId="16" r:id="rId12"/>
    <sheet name="Fair Play" sheetId="18" r:id="rId13"/>
    <sheet name="Trophée Entreprises" sheetId="17" r:id="rId14"/>
  </sheets>
  <definedNames>
    <definedName name="_xlnm._FilterDatabase" localSheetId="6" hidden="1">' Simples D'!$B$6:$J$32</definedName>
    <definedName name="_xlnm._FilterDatabase" localSheetId="2" hidden="1">Capitaines!$A$1:$D$22</definedName>
    <definedName name="_xlnm._FilterDatabase" localSheetId="11" hidden="1">'Challenges H et F'!$A$45:$O$60</definedName>
    <definedName name="_xlnm._FilterDatabase" localSheetId="8" hidden="1">'Doubles Dames'!$B$6:$J$23</definedName>
    <definedName name="_xlnm._FilterDatabase" localSheetId="4" hidden="1">'Doubles H'!$B$5:$J$39</definedName>
    <definedName name="_xlnm._FilterDatabase" localSheetId="5" hidden="1">'Doubles Mixte'!$B$5:$L$39</definedName>
    <definedName name="_xlnm._FilterDatabase" localSheetId="1" hidden="1">'Inscrits definitifs'!$B$5:$E$150</definedName>
    <definedName name="_xlnm._FilterDatabase" localSheetId="7" hidden="1">'Simples H'!$B$6:$I$61</definedName>
    <definedName name="_xlnm._FilterDatabase" localSheetId="13" hidden="1">'Trophée Entreprises'!$B$4:$I$4</definedName>
  </definedNames>
  <calcPr calcId="191028"/>
  <pivotCaches>
    <pivotCache cacheId="0" r:id="rId1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" i="31" l="1"/>
  <c r="U3" i="31"/>
  <c r="T3" i="31"/>
  <c r="S3" i="31"/>
  <c r="R3" i="31"/>
  <c r="Q3" i="31"/>
  <c r="M30" i="16"/>
  <c r="L30" i="16"/>
  <c r="H11" i="17"/>
  <c r="H6" i="17"/>
  <c r="H10" i="17"/>
  <c r="H5" i="17"/>
  <c r="H16" i="17"/>
  <c r="H7" i="17"/>
  <c r="H13" i="17"/>
  <c r="H12" i="17"/>
  <c r="H17" i="17"/>
  <c r="H8" i="17"/>
  <c r="H22" i="17"/>
  <c r="H19" i="17"/>
  <c r="H9" i="17"/>
  <c r="H25" i="17"/>
  <c r="H14" i="17"/>
  <c r="H21" i="17"/>
  <c r="H20" i="17"/>
  <c r="H23" i="17"/>
  <c r="H15" i="17"/>
  <c r="H24" i="17"/>
  <c r="H18" i="17"/>
  <c r="L46" i="16"/>
  <c r="M46" i="16"/>
  <c r="N46" i="16" s="1"/>
  <c r="L47" i="16"/>
  <c r="M47" i="16"/>
  <c r="N47" i="16" s="1"/>
  <c r="L48" i="16"/>
  <c r="M48" i="16"/>
  <c r="N48" i="16" s="1"/>
  <c r="L49" i="16"/>
  <c r="M49" i="16"/>
  <c r="N49" i="16" s="1"/>
  <c r="L50" i="16"/>
  <c r="M50" i="16"/>
  <c r="L51" i="16"/>
  <c r="M51" i="16"/>
  <c r="L54" i="16"/>
  <c r="M54" i="16"/>
  <c r="N54" i="16" s="1"/>
  <c r="L55" i="16"/>
  <c r="M55" i="16"/>
  <c r="N55" i="16" s="1"/>
  <c r="L56" i="16"/>
  <c r="M56" i="16"/>
  <c r="N56" i="16" s="1"/>
  <c r="L53" i="16"/>
  <c r="M53" i="16"/>
  <c r="N53" i="16" s="1"/>
  <c r="L52" i="16"/>
  <c r="M52" i="16"/>
  <c r="L57" i="16"/>
  <c r="M57" i="16"/>
  <c r="N57" i="16" s="1"/>
  <c r="L58" i="16"/>
  <c r="M58" i="16"/>
  <c r="N58" i="16" s="1"/>
  <c r="L59" i="16"/>
  <c r="M59" i="16"/>
  <c r="L60" i="16"/>
  <c r="M60" i="16"/>
  <c r="N60" i="16" s="1"/>
  <c r="L61" i="16"/>
  <c r="M61" i="16"/>
  <c r="N61" i="16" s="1"/>
  <c r="R7" i="31"/>
  <c r="S7" i="31"/>
  <c r="T7" i="31"/>
  <c r="U7" i="31"/>
  <c r="V7" i="31"/>
  <c r="R8" i="31"/>
  <c r="S8" i="31"/>
  <c r="T8" i="31"/>
  <c r="U8" i="31"/>
  <c r="V8" i="31"/>
  <c r="R10" i="31"/>
  <c r="S10" i="31"/>
  <c r="T10" i="31"/>
  <c r="U10" i="31"/>
  <c r="V10" i="31"/>
  <c r="R11" i="31"/>
  <c r="S11" i="31"/>
  <c r="T11" i="31"/>
  <c r="U11" i="31"/>
  <c r="V11" i="31"/>
  <c r="R12" i="31"/>
  <c r="S12" i="31"/>
  <c r="T12" i="31"/>
  <c r="U12" i="31"/>
  <c r="V12" i="31"/>
  <c r="R13" i="31"/>
  <c r="S13" i="31"/>
  <c r="T13" i="31"/>
  <c r="U13" i="31"/>
  <c r="V13" i="31"/>
  <c r="R17" i="31"/>
  <c r="S17" i="31"/>
  <c r="T17" i="31"/>
  <c r="U17" i="31"/>
  <c r="V17" i="31"/>
  <c r="R18" i="31"/>
  <c r="S18" i="31"/>
  <c r="T18" i="31"/>
  <c r="U18" i="31"/>
  <c r="V18" i="31"/>
  <c r="R21" i="31"/>
  <c r="S21" i="31"/>
  <c r="T21" i="31"/>
  <c r="U21" i="31"/>
  <c r="V21" i="31"/>
  <c r="R22" i="31"/>
  <c r="S22" i="31"/>
  <c r="T22" i="31"/>
  <c r="U22" i="31"/>
  <c r="V22" i="31"/>
  <c r="R5" i="31"/>
  <c r="S5" i="31"/>
  <c r="T5" i="31"/>
  <c r="U5" i="31"/>
  <c r="V5" i="31"/>
  <c r="R4" i="31"/>
  <c r="S4" i="31"/>
  <c r="T4" i="31"/>
  <c r="U4" i="31"/>
  <c r="V4" i="31"/>
  <c r="R16" i="31"/>
  <c r="S16" i="31"/>
  <c r="T16" i="31"/>
  <c r="U16" i="31"/>
  <c r="V16" i="31"/>
  <c r="R19" i="31"/>
  <c r="S19" i="31"/>
  <c r="T19" i="31"/>
  <c r="U19" i="31"/>
  <c r="V19" i="31"/>
  <c r="R14" i="31"/>
  <c r="S14" i="31"/>
  <c r="T14" i="31"/>
  <c r="U14" i="31"/>
  <c r="V14" i="31"/>
  <c r="R2" i="31"/>
  <c r="S2" i="31"/>
  <c r="T2" i="31"/>
  <c r="U2" i="31"/>
  <c r="V2" i="31"/>
  <c r="R9" i="31"/>
  <c r="S9" i="31"/>
  <c r="T9" i="31"/>
  <c r="U9" i="31"/>
  <c r="V9" i="31"/>
  <c r="R20" i="31"/>
  <c r="S20" i="31"/>
  <c r="T20" i="31"/>
  <c r="U20" i="31"/>
  <c r="V20" i="31"/>
  <c r="R15" i="31"/>
  <c r="S15" i="31"/>
  <c r="T15" i="31"/>
  <c r="U15" i="31"/>
  <c r="V15" i="31"/>
  <c r="V6" i="31"/>
  <c r="U6" i="31"/>
  <c r="T6" i="31"/>
  <c r="S6" i="31"/>
  <c r="R6" i="31"/>
  <c r="Q7" i="31"/>
  <c r="Q8" i="31"/>
  <c r="Q10" i="31"/>
  <c r="Q11" i="31"/>
  <c r="Q12" i="31"/>
  <c r="Q13" i="31"/>
  <c r="Q17" i="31"/>
  <c r="Q18" i="31"/>
  <c r="Q21" i="31"/>
  <c r="Q22" i="31"/>
  <c r="Q5" i="31"/>
  <c r="Q4" i="31"/>
  <c r="Q16" i="31"/>
  <c r="Q19" i="31"/>
  <c r="Q14" i="31"/>
  <c r="Q2" i="31"/>
  <c r="Q9" i="31"/>
  <c r="Q20" i="31"/>
  <c r="Q15" i="31"/>
  <c r="Q6" i="31"/>
  <c r="M45" i="16"/>
  <c r="L45" i="16"/>
  <c r="M28" i="16"/>
  <c r="L28" i="16"/>
  <c r="M31" i="16"/>
  <c r="L31" i="16"/>
  <c r="M11" i="16"/>
  <c r="M14" i="16"/>
  <c r="M19" i="16"/>
  <c r="M15" i="16"/>
  <c r="M17" i="16"/>
  <c r="M22" i="16"/>
  <c r="M20" i="16"/>
  <c r="M21" i="16"/>
  <c r="M23" i="16"/>
  <c r="M25" i="16"/>
  <c r="M26" i="16"/>
  <c r="M27" i="16"/>
  <c r="M18" i="16"/>
  <c r="L18" i="16"/>
  <c r="L14" i="16"/>
  <c r="L19" i="16"/>
  <c r="L15" i="16"/>
  <c r="L17" i="16"/>
  <c r="L22" i="16"/>
  <c r="L20" i="16"/>
  <c r="L21" i="16"/>
  <c r="L23" i="16"/>
  <c r="L25" i="16"/>
  <c r="L26" i="16"/>
  <c r="L27" i="16"/>
  <c r="L24" i="16"/>
  <c r="L29" i="16"/>
  <c r="L11" i="16"/>
  <c r="C2" i="30"/>
  <c r="C2" i="24"/>
  <c r="L2" i="19"/>
  <c r="N2" i="22"/>
  <c r="C2" i="22"/>
  <c r="C2" i="19"/>
  <c r="C2" i="21"/>
  <c r="M29" i="16"/>
  <c r="M16" i="16"/>
  <c r="M13" i="16"/>
  <c r="M24" i="16"/>
  <c r="L16" i="16"/>
  <c r="L13" i="16"/>
  <c r="C2" i="23"/>
  <c r="P2" i="24"/>
  <c r="N2" i="23"/>
  <c r="A23" i="29"/>
  <c r="B31" i="17"/>
  <c r="E36" i="16"/>
  <c r="E35" i="16"/>
  <c r="M12" i="16"/>
  <c r="L12" i="16"/>
  <c r="N50" i="16" l="1"/>
  <c r="N30" i="16"/>
  <c r="N59" i="16"/>
  <c r="N52" i="16"/>
  <c r="N51" i="16"/>
  <c r="N14" i="16"/>
  <c r="N25" i="16"/>
  <c r="N45" i="16"/>
  <c r="N28" i="16"/>
  <c r="N20" i="16"/>
  <c r="N19" i="16"/>
  <c r="N22" i="16"/>
  <c r="N31" i="16"/>
  <c r="N17" i="16"/>
  <c r="N18" i="16"/>
  <c r="N15" i="16"/>
  <c r="N11" i="16"/>
  <c r="N23" i="16"/>
  <c r="N21" i="16"/>
  <c r="N29" i="16"/>
  <c r="N24" i="16"/>
  <c r="N12" i="16"/>
  <c r="F5" i="28" l="1"/>
  <c r="F4" i="28"/>
  <c r="N5" i="28"/>
  <c r="N4" i="28"/>
  <c r="B5" i="28"/>
  <c r="J17" i="28" l="1"/>
  <c r="J12" i="28"/>
  <c r="L5" i="28"/>
  <c r="B18" i="28"/>
  <c r="L4" i="28"/>
  <c r="D4" i="28"/>
  <c r="B17" i="28" s="1"/>
  <c r="L3" i="28"/>
  <c r="D3" i="28"/>
  <c r="J18" i="28" l="1"/>
  <c r="J13" i="28"/>
  <c r="B12" i="28"/>
  <c r="B13" i="28"/>
  <c r="N7" i="28"/>
  <c r="F7" i="28"/>
  <c r="E3" i="16" l="1"/>
  <c r="E2" i="16"/>
  <c r="N16" i="16" l="1"/>
  <c r="N13" i="16"/>
  <c r="N27" i="16"/>
  <c r="N26" i="16" l="1"/>
</calcChain>
</file>

<file path=xl/sharedStrings.xml><?xml version="1.0" encoding="utf-8"?>
<sst xmlns="http://schemas.openxmlformats.org/spreadsheetml/2006/main" count="1979" uniqueCount="393">
  <si>
    <t>Challenge Badminton</t>
  </si>
  <si>
    <t>Organisé par</t>
  </si>
  <si>
    <t>Lieu</t>
  </si>
  <si>
    <t>Dates</t>
  </si>
  <si>
    <t>Etablissement</t>
  </si>
  <si>
    <t>Prénom</t>
  </si>
  <si>
    <t>Classement</t>
  </si>
  <si>
    <t>Double Mixte</t>
  </si>
  <si>
    <t>NC</t>
  </si>
  <si>
    <t>BPGO</t>
  </si>
  <si>
    <t>CEAPC</t>
  </si>
  <si>
    <t>CEBPL</t>
  </si>
  <si>
    <t>CELDA</t>
  </si>
  <si>
    <t>CEPAC</t>
  </si>
  <si>
    <t>NATIXIS</t>
  </si>
  <si>
    <t>Individuel ou Double</t>
  </si>
  <si>
    <t>Points</t>
  </si>
  <si>
    <t xml:space="preserve">Vainqueur </t>
  </si>
  <si>
    <t>Finaliste</t>
  </si>
  <si>
    <t>3eme</t>
  </si>
  <si>
    <t>4eme</t>
  </si>
  <si>
    <t>1/4finale</t>
  </si>
  <si>
    <t>1/8finale</t>
  </si>
  <si>
    <t>1/16finale</t>
  </si>
  <si>
    <t>Participants</t>
  </si>
  <si>
    <t xml:space="preserve"> </t>
  </si>
  <si>
    <t>Nom</t>
  </si>
  <si>
    <t>Classt FFB</t>
  </si>
  <si>
    <t>Classement Challenge</t>
  </si>
  <si>
    <t>Challenges par Equipe</t>
  </si>
  <si>
    <t>Classement général EQUIPE HOMMES (Simples+doubles hommes + 1/2 Doubles mixtes)</t>
  </si>
  <si>
    <t>nb S</t>
  </si>
  <si>
    <t>Simples H</t>
  </si>
  <si>
    <t>Doubles  Hommes</t>
  </si>
  <si>
    <t>Doubles Mixte</t>
  </si>
  <si>
    <t>Total</t>
  </si>
  <si>
    <t>Class</t>
  </si>
  <si>
    <t>Entreprises</t>
  </si>
  <si>
    <t>mini</t>
  </si>
  <si>
    <t>général</t>
  </si>
  <si>
    <t>1er classé</t>
  </si>
  <si>
    <t>2ème</t>
  </si>
  <si>
    <t>3ème</t>
  </si>
  <si>
    <t>Simples</t>
  </si>
  <si>
    <t>Doubles</t>
  </si>
  <si>
    <t>Général</t>
  </si>
  <si>
    <t>Equipe</t>
  </si>
  <si>
    <t>Classement général EQUIPE FEMMES (Simples+doubles femmes + 1/2 Doubles mixtes)</t>
  </si>
  <si>
    <t>Simples D</t>
  </si>
  <si>
    <t>Doubles Dames</t>
  </si>
  <si>
    <t>Le Trophée MUTUELLE du Fair Play attribué à</t>
  </si>
  <si>
    <t>ENTITE</t>
  </si>
  <si>
    <t>Simple H</t>
  </si>
  <si>
    <t>Simple D</t>
  </si>
  <si>
    <t>Doubles H</t>
  </si>
  <si>
    <t>Doubles D</t>
  </si>
  <si>
    <t>TOTAL</t>
  </si>
  <si>
    <t>TOP1</t>
  </si>
  <si>
    <t>TOP2</t>
  </si>
  <si>
    <t>TOP3</t>
  </si>
  <si>
    <t>1er</t>
  </si>
  <si>
    <t>2eme</t>
  </si>
  <si>
    <t>Sorti en 1/4</t>
  </si>
  <si>
    <t>Sorti en 1/8</t>
  </si>
  <si>
    <t>Sorti en Poule</t>
  </si>
  <si>
    <t>BPCESI</t>
  </si>
  <si>
    <t>PALATINE</t>
  </si>
  <si>
    <t>ECU VIE</t>
  </si>
  <si>
    <t>CEHDF</t>
  </si>
  <si>
    <t>CEMP</t>
  </si>
  <si>
    <t>TOP 1</t>
  </si>
  <si>
    <t xml:space="preserve">TOP2 </t>
  </si>
  <si>
    <t>Parties / J</t>
  </si>
  <si>
    <t>Parties Total</t>
  </si>
  <si>
    <t>1/4</t>
  </si>
  <si>
    <t>1/2</t>
  </si>
  <si>
    <t>F/3eme</t>
  </si>
  <si>
    <t>1/8</t>
  </si>
  <si>
    <t>Tableau Principal</t>
  </si>
  <si>
    <t>x</t>
  </si>
  <si>
    <t>Consolante</t>
  </si>
  <si>
    <t>1/16</t>
  </si>
  <si>
    <t>BPCE SI</t>
  </si>
  <si>
    <t>CASDEN</t>
  </si>
  <si>
    <t>Mail</t>
  </si>
  <si>
    <t>philippe.demeyer@bpce.fr</t>
  </si>
  <si>
    <t>thierry.delpech@ceapc.caisse-epargne.fr</t>
  </si>
  <si>
    <t>ludovic.rousseau@cebpl.caisse-epargne.fr</t>
  </si>
  <si>
    <t>elo.louee@hotmail.fr</t>
  </si>
  <si>
    <t>mathieu.bolo@cepac.caisse-epargne.fr</t>
  </si>
  <si>
    <t>julien.rault@bpce-it.fr</t>
  </si>
  <si>
    <t>BPCE ASS</t>
  </si>
  <si>
    <t>CCOOP</t>
  </si>
  <si>
    <t>TOP</t>
  </si>
  <si>
    <t>Pts</t>
  </si>
  <si>
    <t>Podium TOP</t>
  </si>
  <si>
    <t xml:space="preserve">Podium TOP </t>
  </si>
  <si>
    <t>BPCE</t>
  </si>
  <si>
    <t>DE MEYER Philippe</t>
  </si>
  <si>
    <t>FERREIRA Delphine</t>
  </si>
  <si>
    <t>BPCE-IT</t>
  </si>
  <si>
    <t>RAULT Julien</t>
  </si>
  <si>
    <t>BPCE-SI</t>
  </si>
  <si>
    <t>FOUIN Luc</t>
  </si>
  <si>
    <t xml:space="preserve">VABRE Romain </t>
  </si>
  <si>
    <t>THOMASSE Fabrice</t>
  </si>
  <si>
    <t>TRAN Fabien</t>
  </si>
  <si>
    <t>BROSSIER Mathieu</t>
  </si>
  <si>
    <t>DAVIAUD Matthieu</t>
  </si>
  <si>
    <t>DELPECH Thierry</t>
  </si>
  <si>
    <t>DUCREUX Baptiste</t>
  </si>
  <si>
    <t>ROUSSEAU Ludovic</t>
  </si>
  <si>
    <t>SEILLE Guillaume</t>
  </si>
  <si>
    <t>LOUEE Elodie</t>
  </si>
  <si>
    <t>BOLO Mathieu</t>
  </si>
  <si>
    <t>BARDEUR Emmanuel</t>
  </si>
  <si>
    <t>MULLONI Fabien</t>
  </si>
  <si>
    <t>LE LOUER Kevin</t>
  </si>
  <si>
    <t>BAUDET Pierrick</t>
  </si>
  <si>
    <t>CIECHANOWSKA Martyna</t>
  </si>
  <si>
    <t>CONDETTE Philippe</t>
  </si>
  <si>
    <t>LE SAGE Hervé</t>
  </si>
  <si>
    <t>Nom Prénom</t>
  </si>
  <si>
    <t>Total général</t>
  </si>
  <si>
    <t>Etablissements</t>
  </si>
  <si>
    <t>Entités</t>
  </si>
  <si>
    <t xml:space="preserve">Tel </t>
  </si>
  <si>
    <t>07.63.77.22.06</t>
  </si>
  <si>
    <t>06.72.48.99.97</t>
  </si>
  <si>
    <t>06.09.03.09.61</t>
  </si>
  <si>
    <t>06.63.25.44.51</t>
  </si>
  <si>
    <t>06.11.58.52.08</t>
  </si>
  <si>
    <t>LESOT Maxime</t>
  </si>
  <si>
    <t>06.70.99.70.90</t>
  </si>
  <si>
    <t>06.82.84.69.71</t>
  </si>
  <si>
    <t>minima</t>
  </si>
  <si>
    <t>Étiquettes de lignes</t>
  </si>
  <si>
    <t>CERA</t>
  </si>
  <si>
    <t>CEIDF</t>
  </si>
  <si>
    <t>BPCE SA</t>
  </si>
  <si>
    <t>CEBFC</t>
  </si>
  <si>
    <t>Top</t>
  </si>
  <si>
    <t>BPAURA</t>
  </si>
  <si>
    <t>CEN</t>
  </si>
  <si>
    <t>GUEY Cyril</t>
  </si>
  <si>
    <t>BLANCHETEAU Thierry</t>
  </si>
  <si>
    <t>THIBAUD Ludovic</t>
  </si>
  <si>
    <t>MARTORANA Rudolph</t>
  </si>
  <si>
    <t>HERBERT Benoît</t>
  </si>
  <si>
    <t>VASSEUR Guillaume</t>
  </si>
  <si>
    <t>COURNIL Eva</t>
  </si>
  <si>
    <t>CROSNIER Caroline</t>
  </si>
  <si>
    <t>MANDRA Mélanie</t>
  </si>
  <si>
    <t>Point</t>
  </si>
  <si>
    <t>CLERC Zlatoela</t>
  </si>
  <si>
    <t>LE Christiane</t>
  </si>
  <si>
    <t>PIOT Sophie</t>
  </si>
  <si>
    <t>FLAUSSE Cécile</t>
  </si>
  <si>
    <t>GLAVIEUX Justine</t>
  </si>
  <si>
    <t>HARTMANN Caroline</t>
  </si>
  <si>
    <t>MAUBOURGUET Jennifer</t>
  </si>
  <si>
    <t>NICOLAU Marine</t>
  </si>
  <si>
    <t>RAES Sophie</t>
  </si>
  <si>
    <t>LEGALL David</t>
  </si>
  <si>
    <t>ROLLIER Steve</t>
  </si>
  <si>
    <t>MARTEEL Eric</t>
  </si>
  <si>
    <t>CHEA Xavier</t>
  </si>
  <si>
    <t>CHOQUET Christophe</t>
  </si>
  <si>
    <t>FUZZI Olivier</t>
  </si>
  <si>
    <t>PFISTERER Benoît</t>
  </si>
  <si>
    <t>F</t>
  </si>
  <si>
    <t>H</t>
  </si>
  <si>
    <t xml:space="preserve">Q </t>
  </si>
  <si>
    <t>Qualif</t>
  </si>
  <si>
    <t>Sexe</t>
  </si>
  <si>
    <t>Discipline</t>
  </si>
  <si>
    <t xml:space="preserve">Nombre </t>
  </si>
  <si>
    <t>RAFFIN Anthony</t>
  </si>
  <si>
    <t>MANDRA Melanie</t>
  </si>
  <si>
    <t>CANONNIER Anne Sophie</t>
  </si>
  <si>
    <t>CHEVALIER Yoann</t>
  </si>
  <si>
    <t>DEBONS Johan</t>
  </si>
  <si>
    <t>BASTIAT Laurent</t>
  </si>
  <si>
    <t>ALBORGHETTI Eddy</t>
  </si>
  <si>
    <t>JOUBERT Adeline</t>
  </si>
  <si>
    <t>LE GOEHBEL Marine</t>
  </si>
  <si>
    <t>DE LIGNIERES Charlotte</t>
  </si>
  <si>
    <t>LOPEZ Jérémy</t>
  </si>
  <si>
    <t>SORRIN Sylvain</t>
  </si>
  <si>
    <t>KAHLAOUI Mouaad</t>
  </si>
  <si>
    <t>BELHOMMET Agnes</t>
  </si>
  <si>
    <t>ROSSE Martial</t>
  </si>
  <si>
    <t>SAADINI Noemie</t>
  </si>
  <si>
    <t>EVEN Laurent</t>
  </si>
  <si>
    <t>CHÂTEAU Olivier</t>
  </si>
  <si>
    <t>BENABDENBI Nadim</t>
  </si>
  <si>
    <t>HAMMOUMI Nacim</t>
  </si>
  <si>
    <t>DEVEZEAUD Daphné</t>
  </si>
  <si>
    <t>LEFEBVRE Gwenllian</t>
  </si>
  <si>
    <t>NGO Khan Ly</t>
  </si>
  <si>
    <t>DOMAGNE Marine</t>
  </si>
  <si>
    <t>GICQUEL Philippe</t>
  </si>
  <si>
    <t>THOMAS Stéphanie</t>
  </si>
  <si>
    <t>BOURREE Charline</t>
  </si>
  <si>
    <t>TANH Valérie</t>
  </si>
  <si>
    <t>VABRE Romain</t>
  </si>
  <si>
    <t>STEENKISTE Jérémy</t>
  </si>
  <si>
    <t>DOURLET Cédric</t>
  </si>
  <si>
    <t>DOUSSOT Anne-Laureline</t>
  </si>
  <si>
    <t>DOS SANTOS Nelson</t>
  </si>
  <si>
    <t>VIVIEN Emmanuel</t>
  </si>
  <si>
    <t>ROZPECZNY Charlie</t>
  </si>
  <si>
    <t>PAUTY Camille</t>
  </si>
  <si>
    <t>DECONINCK Florian</t>
  </si>
  <si>
    <t>MALAQUIN Matthieu</t>
  </si>
  <si>
    <t>COCHET Laetitia</t>
  </si>
  <si>
    <t>COCHET Marc</t>
  </si>
  <si>
    <t>OSSOWSKI Pierre</t>
  </si>
  <si>
    <t>DEWASME Christophe</t>
  </si>
  <si>
    <t>BARBIER Leonard</t>
  </si>
  <si>
    <t>JACQUIER Sophie</t>
  </si>
  <si>
    <t>NEAU Fabrice</t>
  </si>
  <si>
    <t>GIESI Thibaut</t>
  </si>
  <si>
    <t>LEROUGE Sylvain</t>
  </si>
  <si>
    <t>KONG Dara</t>
  </si>
  <si>
    <t>PIEL Martin</t>
  </si>
  <si>
    <t>LE GALL Eric</t>
  </si>
  <si>
    <t>OUDOMPHANH Southsida</t>
  </si>
  <si>
    <t>MAINEULT Elisabeth</t>
  </si>
  <si>
    <t>SALHI Magid</t>
  </si>
  <si>
    <t>JUNQUET Marlène</t>
  </si>
  <si>
    <t>DUTEL Philippe</t>
  </si>
  <si>
    <t>MOMHA BELLNOUN Edwin</t>
  </si>
  <si>
    <t>HERITIER Aline</t>
  </si>
  <si>
    <t>DORNE Jérémie</t>
  </si>
  <si>
    <t>BROCHE Sébastien</t>
  </si>
  <si>
    <t>AUGIER Léone</t>
  </si>
  <si>
    <t>PARPEX Prescillia</t>
  </si>
  <si>
    <t>EL YACOUBI Selma</t>
  </si>
  <si>
    <t>SENGSOUVANH Valérie</t>
  </si>
  <si>
    <t>TOURLIDES Claire</t>
  </si>
  <si>
    <t>SANNER Sébastien</t>
  </si>
  <si>
    <t>MADKOWSKI Marc</t>
  </si>
  <si>
    <t>DRAY Fabrice</t>
  </si>
  <si>
    <t>GASSER Frédéric</t>
  </si>
  <si>
    <t>JOLY Edouard</t>
  </si>
  <si>
    <t>SICOUX Virginie</t>
  </si>
  <si>
    <t>BACCOUCHE Firas</t>
  </si>
  <si>
    <t>CHABAS Adrien</t>
  </si>
  <si>
    <t>CHARRAIRE Laurence</t>
  </si>
  <si>
    <t>SINARONG Jean</t>
  </si>
  <si>
    <t>REFLOCH Loïc</t>
  </si>
  <si>
    <t>KENGATHEVAN Thinesh</t>
  </si>
  <si>
    <t>LAMERAND Vincent</t>
  </si>
  <si>
    <t>BOULET Florence</t>
  </si>
  <si>
    <t>DEVILLERS Eric</t>
  </si>
  <si>
    <t>DENOEUD François</t>
  </si>
  <si>
    <t>CHARALAMBOUS Grégory</t>
  </si>
  <si>
    <t>SHIWPURSAD Sheedy</t>
  </si>
  <si>
    <t>BURBAN Lisa</t>
  </si>
  <si>
    <t>AUROUSSEAU Alexandre</t>
  </si>
  <si>
    <t>RESSE Johan</t>
  </si>
  <si>
    <t>KOENIG Coralie</t>
  </si>
  <si>
    <t>POCHON Justine</t>
  </si>
  <si>
    <t>SENSER Delphine</t>
  </si>
  <si>
    <t>LOUIS Corinne</t>
  </si>
  <si>
    <t>CHATAL Stéphane</t>
  </si>
  <si>
    <t>DEVAUCHELLE Marc</t>
  </si>
  <si>
    <t>PAULIN Jérémie</t>
  </si>
  <si>
    <t>ROCHE Maxime</t>
  </si>
  <si>
    <t>AGUILERA François</t>
  </si>
  <si>
    <t>OULAD ALI Souliman</t>
  </si>
  <si>
    <t>VEXLARD Romain</t>
  </si>
  <si>
    <t>BRUDY Sabrina</t>
  </si>
  <si>
    <t>ALLAIRE Jocelyn</t>
  </si>
  <si>
    <t>BPCE IARD</t>
  </si>
  <si>
    <t>CEGEE</t>
  </si>
  <si>
    <t>CREDIT COOPERATIF</t>
  </si>
  <si>
    <t>CELC</t>
  </si>
  <si>
    <t>BPALC</t>
  </si>
  <si>
    <t>Badminton</t>
  </si>
  <si>
    <t>Supporter</t>
  </si>
  <si>
    <t>Squash</t>
  </si>
  <si>
    <t>BAILLY ROMAINVILLERS</t>
  </si>
  <si>
    <t>Challenge Badminton                                  BAILLY ROMAINVILLERS  2026                       Podiums</t>
  </si>
  <si>
    <t xml:space="preserve">CERA </t>
  </si>
  <si>
    <t>06.14.69.45.49</t>
  </si>
  <si>
    <t>06.82.08.22.14</t>
  </si>
  <si>
    <t>06.60.56.40.95</t>
  </si>
  <si>
    <t>07.61.61.52.80</t>
  </si>
  <si>
    <t>07.88.18.50.82</t>
  </si>
  <si>
    <t>06 34 40 80 83</t>
  </si>
  <si>
    <t>06 88 73 97 02</t>
  </si>
  <si>
    <t>06 46 87 24 42</t>
  </si>
  <si>
    <t>06.61.14.35.07</t>
  </si>
  <si>
    <t>06 59 16 46 33</t>
  </si>
  <si>
    <t>06.88.18.37.00</t>
  </si>
  <si>
    <t>06.29.11.48.34</t>
  </si>
  <si>
    <t>06 89 25 29 15</t>
  </si>
  <si>
    <t>BPCE IT</t>
  </si>
  <si>
    <t>NGO KHAN Ly</t>
  </si>
  <si>
    <t>JAQUIER Sophie</t>
  </si>
  <si>
    <t>CERA / CELDA</t>
  </si>
  <si>
    <t>D9</t>
  </si>
  <si>
    <t>P11</t>
  </si>
  <si>
    <t>P10</t>
  </si>
  <si>
    <t>R5</t>
  </si>
  <si>
    <t>D8</t>
  </si>
  <si>
    <t>P12</t>
  </si>
  <si>
    <t>LE GALL David</t>
  </si>
  <si>
    <t>MARTORANA Rudolphe</t>
  </si>
  <si>
    <t>R6</t>
  </si>
  <si>
    <t>D7</t>
  </si>
  <si>
    <t>COSNIER Caroline</t>
  </si>
  <si>
    <t>NC / NC</t>
  </si>
  <si>
    <t>Class FFB</t>
  </si>
  <si>
    <t>D9 / NC</t>
  </si>
  <si>
    <t>R6 / D7</t>
  </si>
  <si>
    <t>P12 / P10</t>
  </si>
  <si>
    <t>NC / P10</t>
  </si>
  <si>
    <t>NATIXIS / BPALC</t>
  </si>
  <si>
    <t>D9 / P11</t>
  </si>
  <si>
    <t>NC / P12</t>
  </si>
  <si>
    <t>D9 / D9</t>
  </si>
  <si>
    <t>D8 D9</t>
  </si>
  <si>
    <t>D7 NC</t>
  </si>
  <si>
    <t>D9 / P12</t>
  </si>
  <si>
    <t>D9 / P10</t>
  </si>
  <si>
    <t>CELC / CCOOP</t>
  </si>
  <si>
    <t>P10 P11</t>
  </si>
  <si>
    <t>P10 NC</t>
  </si>
  <si>
    <t>P10 P10</t>
  </si>
  <si>
    <t>P10 / NC</t>
  </si>
  <si>
    <t>BPCE / NATIXIS</t>
  </si>
  <si>
    <t>P10 / P10</t>
  </si>
  <si>
    <t>P11 / NC</t>
  </si>
  <si>
    <t>P12 / NC</t>
  </si>
  <si>
    <t>R4 / R6</t>
  </si>
  <si>
    <t>R5 / NC</t>
  </si>
  <si>
    <t>MARTONARA Rudolphe</t>
  </si>
  <si>
    <t>CCOOP/ CEBFC</t>
  </si>
  <si>
    <t>BPALC / NATIXIS</t>
  </si>
  <si>
    <t>NATIXIS / CEBFC</t>
  </si>
  <si>
    <t xml:space="preserve">BPCE IT </t>
  </si>
  <si>
    <t>ECUVIE</t>
  </si>
  <si>
    <t>BPCE ASSURANCE</t>
  </si>
  <si>
    <t>ROBART Alexis</t>
  </si>
  <si>
    <t>BPCE / CECAZ</t>
  </si>
  <si>
    <t>BPCE IARD  / CECAZ</t>
  </si>
  <si>
    <t>CECAZ</t>
  </si>
  <si>
    <t>SH1</t>
  </si>
  <si>
    <t>SH2</t>
  </si>
  <si>
    <t>SH3</t>
  </si>
  <si>
    <t>SD1</t>
  </si>
  <si>
    <t>SD2</t>
  </si>
  <si>
    <t>SD3</t>
  </si>
  <si>
    <t>DD1</t>
  </si>
  <si>
    <t>DD2</t>
  </si>
  <si>
    <t>DD3</t>
  </si>
  <si>
    <t>DH1</t>
  </si>
  <si>
    <t>DH2</t>
  </si>
  <si>
    <t>DH3</t>
  </si>
  <si>
    <t>DM1</t>
  </si>
  <si>
    <t>DM2</t>
  </si>
  <si>
    <t>DM3</t>
  </si>
  <si>
    <t>DMD1</t>
  </si>
  <si>
    <t>DMD2</t>
  </si>
  <si>
    <t>DMD3</t>
  </si>
  <si>
    <t>DMH1</t>
  </si>
  <si>
    <t>DMH2</t>
  </si>
  <si>
    <t>DMH3</t>
  </si>
  <si>
    <t>Poule</t>
  </si>
  <si>
    <t>A</t>
  </si>
  <si>
    <t>B</t>
  </si>
  <si>
    <t>C</t>
  </si>
  <si>
    <t>D</t>
  </si>
  <si>
    <t>E</t>
  </si>
  <si>
    <t>G</t>
  </si>
  <si>
    <t>POULE</t>
  </si>
  <si>
    <t>Forfait</t>
  </si>
  <si>
    <t>Q</t>
  </si>
  <si>
    <t>SP</t>
  </si>
  <si>
    <t>PALATINE / CEN</t>
  </si>
  <si>
    <t>s 1/8</t>
  </si>
  <si>
    <t>NATIXIS / BPCE</t>
  </si>
  <si>
    <t>WO</t>
  </si>
  <si>
    <t>S 1/8</t>
  </si>
  <si>
    <t>S 1/4</t>
  </si>
  <si>
    <t>PIEL</t>
  </si>
  <si>
    <t>MARTIN</t>
  </si>
  <si>
    <t>S 1/2</t>
  </si>
  <si>
    <t>wo</t>
  </si>
  <si>
    <t>Annulé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</si>
</sst>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Comic Sans MS"/>
      <family val="4"/>
    </font>
    <font>
      <b/>
      <sz val="10"/>
      <name val="CG Times"/>
    </font>
    <font>
      <sz val="10"/>
      <name val="CG Times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2"/>
      <color indexed="56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14"/>
      <color theme="0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10"/>
      <color indexed="8"/>
      <name val="Arial"/>
      <family val="2"/>
    </font>
    <font>
      <sz val="8"/>
      <name val="Arial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26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9" fillId="0" borderId="1" xfId="0" applyFont="1" applyBorder="1"/>
    <xf numFmtId="0" fontId="9" fillId="0" borderId="4" xfId="0" applyFont="1" applyBorder="1"/>
    <xf numFmtId="0" fontId="2" fillId="0" borderId="7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1" xfId="0" applyFont="1" applyBorder="1"/>
    <xf numFmtId="0" fontId="1" fillId="0" borderId="6" xfId="0" applyFont="1" applyBorder="1"/>
    <xf numFmtId="0" fontId="2" fillId="0" borderId="1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/>
    <xf numFmtId="0" fontId="2" fillId="0" borderId="1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8" xfId="0" applyFont="1" applyBorder="1" applyAlignment="1">
      <alignment horizontal="left"/>
    </xf>
    <xf numFmtId="0" fontId="13" fillId="0" borderId="6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2" fillId="3" borderId="22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14" fillId="0" borderId="0" xfId="0" applyFont="1"/>
    <xf numFmtId="0" fontId="2" fillId="2" borderId="1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vertical="center"/>
    </xf>
    <xf numFmtId="0" fontId="2" fillId="0" borderId="14" xfId="0" applyFont="1" applyBorder="1" applyAlignment="1">
      <alignment horizontal="center"/>
    </xf>
    <xf numFmtId="0" fontId="0" fillId="0" borderId="4" xfId="0" applyBorder="1"/>
    <xf numFmtId="0" fontId="0" fillId="0" borderId="7" xfId="0" applyBorder="1"/>
    <xf numFmtId="0" fontId="0" fillId="0" borderId="1" xfId="0" applyBorder="1"/>
    <xf numFmtId="0" fontId="2" fillId="0" borderId="20" xfId="0" applyFont="1" applyBorder="1"/>
    <xf numFmtId="0" fontId="2" fillId="0" borderId="0" xfId="0" applyFont="1" applyAlignment="1">
      <alignment horizontal="left"/>
    </xf>
    <xf numFmtId="49" fontId="2" fillId="0" borderId="2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4" borderId="0" xfId="0" applyFill="1"/>
    <xf numFmtId="0" fontId="2" fillId="4" borderId="0" xfId="0" applyFont="1" applyFill="1"/>
    <xf numFmtId="49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35" xfId="0" applyFont="1" applyBorder="1" applyAlignment="1">
      <alignment horizontal="center"/>
    </xf>
    <xf numFmtId="0" fontId="2" fillId="6" borderId="0" xfId="0" applyFont="1" applyFill="1"/>
    <xf numFmtId="0" fontId="0" fillId="6" borderId="0" xfId="0" applyFill="1"/>
    <xf numFmtId="0" fontId="12" fillId="3" borderId="28" xfId="0" applyFont="1" applyFill="1" applyBorder="1" applyAlignment="1">
      <alignment horizontal="center"/>
    </xf>
    <xf numFmtId="0" fontId="0" fillId="0" borderId="20" xfId="0" applyBorder="1"/>
    <xf numFmtId="0" fontId="16" fillId="0" borderId="20" xfId="1" applyBorder="1"/>
    <xf numFmtId="0" fontId="17" fillId="0" borderId="0" xfId="0" applyFont="1" applyAlignment="1">
      <alignment horizontal="left" vertical="center" indent="1"/>
    </xf>
    <xf numFmtId="0" fontId="2" fillId="2" borderId="10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0" fillId="0" borderId="8" xfId="0" applyBorder="1"/>
    <xf numFmtId="0" fontId="0" fillId="0" borderId="5" xfId="0" applyBorder="1"/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vertical="center"/>
    </xf>
    <xf numFmtId="0" fontId="19" fillId="7" borderId="20" xfId="0" applyFont="1" applyFill="1" applyBorder="1" applyAlignment="1">
      <alignment horizontal="center"/>
    </xf>
    <xf numFmtId="0" fontId="15" fillId="7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4" fillId="0" borderId="20" xfId="0" applyFont="1" applyBorder="1" applyAlignment="1">
      <alignment horizontal="center"/>
    </xf>
    <xf numFmtId="0" fontId="2" fillId="6" borderId="1" xfId="0" applyFont="1" applyFill="1" applyBorder="1"/>
    <xf numFmtId="0" fontId="2" fillId="2" borderId="18" xfId="0" applyFont="1" applyFill="1" applyBorder="1" applyAlignment="1">
      <alignment horizontal="center"/>
    </xf>
    <xf numFmtId="0" fontId="0" fillId="0" borderId="0" xfId="0" pivotButton="1"/>
    <xf numFmtId="0" fontId="0" fillId="2" borderId="20" xfId="0" applyFill="1" applyBorder="1"/>
    <xf numFmtId="0" fontId="1" fillId="2" borderId="1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20" fontId="12" fillId="3" borderId="2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/>
    <xf numFmtId="0" fontId="0" fillId="0" borderId="4" xfId="0" applyBorder="1" applyAlignment="1">
      <alignment horizontal="center" vertical="center"/>
    </xf>
    <xf numFmtId="0" fontId="18" fillId="7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20" fillId="0" borderId="1" xfId="0" applyFont="1" applyBorder="1"/>
    <xf numFmtId="0" fontId="2" fillId="2" borderId="9" xfId="0" applyFont="1" applyFill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2" borderId="18" xfId="0" applyNumberFormat="1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5" borderId="40" xfId="0" applyFont="1" applyFill="1" applyBorder="1" applyAlignment="1">
      <alignment horizontal="center"/>
    </xf>
    <xf numFmtId="0" fontId="2" fillId="5" borderId="39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8" xfId="0" applyFont="1" applyBorder="1" applyAlignment="1">
      <alignment horizontal="center" vertical="center"/>
    </xf>
    <xf numFmtId="0" fontId="0" fillId="2" borderId="20" xfId="0" applyFill="1" applyBorder="1" applyAlignment="1">
      <alignment horizontal="center"/>
    </xf>
    <xf numFmtId="0" fontId="9" fillId="8" borderId="20" xfId="0" applyFont="1" applyFill="1" applyBorder="1"/>
    <xf numFmtId="0" fontId="2" fillId="8" borderId="20" xfId="0" applyFont="1" applyFill="1" applyBorder="1"/>
    <xf numFmtId="0" fontId="2" fillId="2" borderId="0" xfId="0" applyFont="1" applyFill="1" applyAlignment="1">
      <alignment horizontal="center"/>
    </xf>
    <xf numFmtId="0" fontId="0" fillId="2" borderId="38" xfId="0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0" fontId="1" fillId="6" borderId="1" xfId="0" applyFont="1" applyFill="1" applyBorder="1"/>
    <xf numFmtId="49" fontId="2" fillId="0" borderId="11" xfId="0" applyNumberFormat="1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10" borderId="4" xfId="0" applyFont="1" applyFill="1" applyBorder="1"/>
    <xf numFmtId="0" fontId="2" fillId="10" borderId="10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left"/>
    </xf>
    <xf numFmtId="0" fontId="2" fillId="10" borderId="6" xfId="0" applyFont="1" applyFill="1" applyBorder="1"/>
    <xf numFmtId="0" fontId="2" fillId="10" borderId="5" xfId="0" applyFont="1" applyFill="1" applyBorder="1" applyAlignment="1">
      <alignment horizontal="left"/>
    </xf>
    <xf numFmtId="0" fontId="2" fillId="10" borderId="5" xfId="0" applyFont="1" applyFill="1" applyBorder="1" applyAlignment="1">
      <alignment horizontal="center"/>
    </xf>
    <xf numFmtId="0" fontId="1" fillId="0" borderId="46" xfId="0" applyFont="1" applyBorder="1"/>
    <xf numFmtId="0" fontId="0" fillId="5" borderId="47" xfId="0" applyFill="1" applyBorder="1" applyAlignment="1">
      <alignment horizontal="center" vertical="center"/>
    </xf>
    <xf numFmtId="0" fontId="0" fillId="11" borderId="47" xfId="0" applyFill="1" applyBorder="1" applyAlignment="1">
      <alignment horizontal="center" vertical="center"/>
    </xf>
    <xf numFmtId="0" fontId="0" fillId="11" borderId="48" xfId="0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11" borderId="49" xfId="0" applyFill="1" applyBorder="1" applyAlignment="1">
      <alignment horizontal="center" vertical="center"/>
    </xf>
    <xf numFmtId="0" fontId="0" fillId="11" borderId="50" xfId="0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0" fillId="5" borderId="51" xfId="0" applyFill="1" applyBorder="1" applyAlignment="1">
      <alignment horizontal="center" vertical="center"/>
    </xf>
    <xf numFmtId="0" fontId="0" fillId="0" borderId="65" xfId="0" applyBorder="1"/>
    <xf numFmtId="0" fontId="0" fillId="0" borderId="66" xfId="0" applyBorder="1"/>
    <xf numFmtId="0" fontId="0" fillId="0" borderId="67" xfId="0" applyBorder="1"/>
    <xf numFmtId="0" fontId="12" fillId="3" borderId="1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/>
    </xf>
    <xf numFmtId="0" fontId="2" fillId="10" borderId="5" xfId="0" applyFont="1" applyFill="1" applyBorder="1"/>
    <xf numFmtId="0" fontId="1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6" xfId="0" applyFont="1" applyBorder="1" applyAlignment="1">
      <alignment horizontal="left"/>
    </xf>
    <xf numFmtId="0" fontId="0" fillId="0" borderId="18" xfId="0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6" xfId="0" applyFont="1" applyFill="1" applyBorder="1" applyAlignment="1">
      <alignment horizontal="left"/>
    </xf>
    <xf numFmtId="0" fontId="2" fillId="10" borderId="19" xfId="0" applyFont="1" applyFill="1" applyBorder="1" applyAlignment="1">
      <alignment horizontal="center"/>
    </xf>
    <xf numFmtId="49" fontId="1" fillId="10" borderId="19" xfId="0" applyNumberFormat="1" applyFont="1" applyFill="1" applyBorder="1" applyAlignment="1">
      <alignment horizontal="center"/>
    </xf>
    <xf numFmtId="0" fontId="1" fillId="10" borderId="0" xfId="0" applyFont="1" applyFill="1" applyAlignment="1">
      <alignment horizontal="center"/>
    </xf>
    <xf numFmtId="0" fontId="1" fillId="10" borderId="1" xfId="0" applyFont="1" applyFill="1" applyBorder="1"/>
    <xf numFmtId="0" fontId="2" fillId="10" borderId="4" xfId="0" applyFont="1" applyFill="1" applyBorder="1" applyAlignment="1">
      <alignment horizontal="center"/>
    </xf>
    <xf numFmtId="0" fontId="2" fillId="10" borderId="36" xfId="0" applyFont="1" applyFill="1" applyBorder="1" applyAlignment="1">
      <alignment horizontal="center"/>
    </xf>
    <xf numFmtId="0" fontId="1" fillId="10" borderId="10" xfId="0" applyFont="1" applyFill="1" applyBorder="1" applyAlignment="1">
      <alignment horizontal="center"/>
    </xf>
    <xf numFmtId="0" fontId="9" fillId="0" borderId="5" xfId="0" applyFont="1" applyBorder="1"/>
    <xf numFmtId="0" fontId="2" fillId="2" borderId="7" xfId="0" applyFont="1" applyFill="1" applyBorder="1"/>
    <xf numFmtId="49" fontId="2" fillId="0" borderId="5" xfId="0" applyNumberFormat="1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/>
    </xf>
    <xf numFmtId="0" fontId="2" fillId="5" borderId="36" xfId="0" applyFont="1" applyFill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5" borderId="41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0" borderId="70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1" fontId="0" fillId="0" borderId="44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0" fillId="0" borderId="45" xfId="0" applyNumberFormat="1" applyBorder="1" applyAlignment="1">
      <alignment horizontal="center"/>
    </xf>
    <xf numFmtId="1" fontId="0" fillId="0" borderId="60" xfId="0" applyNumberFormat="1" applyBorder="1" applyAlignment="1">
      <alignment horizontal="center"/>
    </xf>
    <xf numFmtId="1" fontId="0" fillId="0" borderId="58" xfId="0" applyNumberFormat="1" applyBorder="1" applyAlignment="1">
      <alignment horizontal="center"/>
    </xf>
    <xf numFmtId="164" fontId="0" fillId="0" borderId="54" xfId="0" applyNumberFormat="1" applyBorder="1" applyAlignment="1">
      <alignment horizontal="center"/>
    </xf>
    <xf numFmtId="164" fontId="0" fillId="0" borderId="52" xfId="0" applyNumberFormat="1" applyBorder="1" applyAlignment="1">
      <alignment horizontal="center"/>
    </xf>
    <xf numFmtId="164" fontId="0" fillId="0" borderId="55" xfId="0" applyNumberFormat="1" applyBorder="1" applyAlignment="1">
      <alignment horizontal="center"/>
    </xf>
    <xf numFmtId="164" fontId="0" fillId="0" borderId="56" xfId="0" applyNumberFormat="1" applyBorder="1" applyAlignment="1">
      <alignment horizontal="center"/>
    </xf>
    <xf numFmtId="164" fontId="0" fillId="0" borderId="44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64" fontId="0" fillId="0" borderId="57" xfId="0" applyNumberFormat="1" applyBorder="1" applyAlignment="1">
      <alignment horizontal="center"/>
    </xf>
    <xf numFmtId="164" fontId="0" fillId="0" borderId="60" xfId="0" applyNumberFormat="1" applyBorder="1" applyAlignment="1">
      <alignment horizontal="center"/>
    </xf>
    <xf numFmtId="164" fontId="0" fillId="0" borderId="58" xfId="0" applyNumberFormat="1" applyBorder="1" applyAlignment="1">
      <alignment horizontal="center"/>
    </xf>
    <xf numFmtId="164" fontId="0" fillId="0" borderId="61" xfId="0" applyNumberFormat="1" applyBorder="1" applyAlignment="1">
      <alignment horizontal="center"/>
    </xf>
    <xf numFmtId="164" fontId="0" fillId="0" borderId="62" xfId="0" applyNumberFormat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72" xfId="0" applyBorder="1" applyAlignment="1">
      <alignment horizontal="center"/>
    </xf>
    <xf numFmtId="0" fontId="18" fillId="7" borderId="0" xfId="0" applyFont="1" applyFill="1" applyAlignment="1">
      <alignment horizontal="center" vertical="center" wrapText="1"/>
    </xf>
    <xf numFmtId="0" fontId="15" fillId="7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5" fillId="7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" fontId="0" fillId="0" borderId="4" xfId="0" applyNumberFormat="1" applyBorder="1" applyAlignment="1">
      <alignment horizontal="center"/>
    </xf>
    <xf numFmtId="1" fontId="2" fillId="2" borderId="44" xfId="0" applyNumberFormat="1" applyFont="1" applyFill="1" applyBorder="1" applyAlignment="1">
      <alignment horizontal="center"/>
    </xf>
    <xf numFmtId="1" fontId="2" fillId="0" borderId="44" xfId="0" applyNumberFormat="1" applyFont="1" applyBorder="1" applyAlignment="1">
      <alignment horizontal="center"/>
    </xf>
    <xf numFmtId="1" fontId="2" fillId="2" borderId="20" xfId="0" applyNumberFormat="1" applyFont="1" applyFill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1" fontId="2" fillId="2" borderId="45" xfId="0" applyNumberFormat="1" applyFont="1" applyFill="1" applyBorder="1" applyAlignment="1">
      <alignment horizontal="center"/>
    </xf>
    <xf numFmtId="1" fontId="2" fillId="0" borderId="45" xfId="0" applyNumberFormat="1" applyFont="1" applyBorder="1" applyAlignment="1">
      <alignment horizontal="center"/>
    </xf>
    <xf numFmtId="0" fontId="2" fillId="2" borderId="73" xfId="0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1.jpeg"/><Relationship Id="rId4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135471</xdr:colOff>
      <xdr:row>1</xdr:row>
      <xdr:rowOff>152400</xdr:rowOff>
    </xdr:from>
    <xdr:to>
      <xdr:col>1</xdr:col>
      <xdr:colOff>1086238</xdr:colOff>
      <xdr:row>2</xdr:row>
      <xdr:rowOff>408728</xdr:rowOff>
    </xdr:to>
    <xdr:pic>
      <xdr:nvPicPr>
        <xdr:cNvPr id="2" name="Image 2" descr="GroupeBPCE-sports">
          <a:extLst>
            <a:ext uri="{FF2B5EF4-FFF2-40B4-BE49-F238E27FC236}">
              <a16:creationId xmlns:a16="http://schemas.microsoft.com/office/drawing/2014/main" id="{01F99193-B2AA-4D5D-918C-E38E2584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091" y="403860"/>
          <a:ext cx="950767" cy="7973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533398</xdr:colOff>
      <xdr:row>26</xdr:row>
      <xdr:rowOff>0</xdr:rowOff>
    </xdr:from>
    <xdr:to>
      <xdr:col>3</xdr:col>
      <xdr:colOff>161925</xdr:colOff>
      <xdr:row>30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D1FE89-F744-7EE9-1B80-E902D2CC3CE8}"/>
            </a:ext>
          </a:extLst>
        </xdr:cNvPr>
        <xdr:cNvSpPr txBox="1"/>
      </xdr:nvSpPr>
      <xdr:spPr>
        <a:xfrm>
          <a:off x="1847848" y="4210050"/>
          <a:ext cx="2752727" cy="647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4000"/>
            <a:t>Liste 2026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500380</xdr:colOff>
      <xdr:row>3</xdr:row>
      <xdr:rowOff>152399</xdr:rowOff>
    </xdr:from>
    <xdr:to>
      <xdr:col>2</xdr:col>
      <xdr:colOff>473688</xdr:colOff>
      <xdr:row>11</xdr:row>
      <xdr:rowOff>154304</xdr:rowOff>
    </xdr:to>
    <xdr:pic>
      <xdr:nvPicPr>
        <xdr:cNvPr id="3" name="Image 2" descr="GroupeBPCE-sports">
          <a:extLst>
            <a:ext uri="{FF2B5EF4-FFF2-40B4-BE49-F238E27FC236}">
              <a16:creationId xmlns:a16="http://schemas.microsoft.com/office/drawing/2014/main" id="{32FB67E5-A058-4D3B-870D-CC427FF8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80" y="662939"/>
          <a:ext cx="1543028" cy="1350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733425</xdr:colOff>
      <xdr:row>18</xdr:row>
      <xdr:rowOff>123825</xdr:rowOff>
    </xdr:from>
    <xdr:to>
      <xdr:col>11</xdr:col>
      <xdr:colOff>570784</xdr:colOff>
      <xdr:row>33</xdr:row>
      <xdr:rowOff>123521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865E1C8-9C5A-49A2-AA09-405EC3266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38525" y="3057525"/>
          <a:ext cx="5723809" cy="2428571"/>
        </a:xfrm>
        <a:prstGeom prst="rect">
          <a:avLst/>
        </a:prstGeom>
      </xdr:spPr>
    </xdr:pic>
    <xdr:clientData/>
  </xdr:twoCellAnchor>
  <xdr:twoCellAnchor>
    <xdr:from>
      <xdr:col>4</xdr:col>
      <xdr:colOff>609600</xdr:colOff>
      <xdr:row>35</xdr:row>
      <xdr:rowOff>85725</xdr:rowOff>
    </xdr:from>
    <xdr:to>
      <xdr:col>8</xdr:col>
      <xdr:colOff>342900</xdr:colOff>
      <xdr:row>54</xdr:row>
      <xdr:rowOff>35983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F49D8BA-44EF-4E78-B741-233C49C0A188}"/>
            </a:ext>
          </a:extLst>
        </xdr:cNvPr>
        <xdr:cNvSpPr txBox="1"/>
      </xdr:nvSpPr>
      <xdr:spPr>
        <a:xfrm>
          <a:off x="3314700" y="5772150"/>
          <a:ext cx="3333750" cy="30268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 b="1"/>
            <a:t>Classement</a:t>
          </a:r>
          <a:r>
            <a:rPr lang="fr-FR" sz="1200"/>
            <a:t> </a:t>
          </a:r>
          <a:r>
            <a:rPr lang="fr-FR" sz="1200" b="1"/>
            <a:t>et répartition </a:t>
          </a:r>
        </a:p>
        <a:p>
          <a:endParaRPr lang="fr-FR" sz="1200"/>
        </a:p>
        <a:p>
          <a:r>
            <a:rPr lang="fr-FR" sz="1200"/>
            <a:t>si 3 niveaux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TOP1 : National (N) et Régional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TOP2 : Départemental (D) et Promotion (P)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TOP 3 Non classé (NC)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-----------------------------------------------------------------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 : niveau National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 : niveau Régional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 : niveau Département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: Promotion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NC1 : Non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classé a déjà participé à un challenge</a:t>
          </a:r>
          <a:endParaRPr lang="fr-FR">
            <a:effectLst/>
          </a:endParaRPr>
        </a:p>
        <a:p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NC2 : Non classé débutant</a:t>
          </a:r>
          <a:endParaRPr lang="fr-F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2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2117</xdr:colOff>
      <xdr:row>0</xdr:row>
      <xdr:rowOff>202513</xdr:rowOff>
    </xdr:from>
    <xdr:to>
      <xdr:col>1</xdr:col>
      <xdr:colOff>1363133</xdr:colOff>
      <xdr:row>2</xdr:row>
      <xdr:rowOff>549981</xdr:rowOff>
    </xdr:to>
    <xdr:pic>
      <xdr:nvPicPr>
        <xdr:cNvPr id="1029" name="Image 2" descr="GroupeBPCE-sports">
          <a:extLst>
            <a:ext uri="{FF2B5EF4-FFF2-40B4-BE49-F238E27FC236}">
              <a16:creationId xmlns:a16="http://schemas.microsoft.com/office/drawing/2014/main" id="{00000000-0008-0000-04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584" y="202513"/>
          <a:ext cx="1361016" cy="1143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91440</xdr:colOff>
      <xdr:row>4</xdr:row>
      <xdr:rowOff>129540</xdr:rowOff>
    </xdr:from>
    <xdr:to>
      <xdr:col>22</xdr:col>
      <xdr:colOff>366517</xdr:colOff>
      <xdr:row>9</xdr:row>
      <xdr:rowOff>30559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3A242A8-2DE9-8E9D-2DEB-473FFA2A5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16540" y="1691640"/>
          <a:ext cx="8733277" cy="914479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</xdr:colOff>
      <xdr:row>11</xdr:row>
      <xdr:rowOff>0</xdr:rowOff>
    </xdr:from>
    <xdr:to>
      <xdr:col>22</xdr:col>
      <xdr:colOff>290317</xdr:colOff>
      <xdr:row>16</xdr:row>
      <xdr:rowOff>53416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0199BF3-C805-455B-A126-DCE5935F7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32720" y="2910840"/>
          <a:ext cx="8740897" cy="8763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256510</xdr:colOff>
      <xdr:row>0</xdr:row>
      <xdr:rowOff>129116</xdr:rowOff>
    </xdr:from>
    <xdr:to>
      <xdr:col>1</xdr:col>
      <xdr:colOff>1128183</xdr:colOff>
      <xdr:row>2</xdr:row>
      <xdr:rowOff>430741</xdr:rowOff>
    </xdr:to>
    <xdr:pic>
      <xdr:nvPicPr>
        <xdr:cNvPr id="2" name="Image 2" descr="GroupeBPCE-sports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510" y="129116"/>
          <a:ext cx="1261140" cy="1097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419100</xdr:colOff>
      <xdr:row>4</xdr:row>
      <xdr:rowOff>114300</xdr:rowOff>
    </xdr:from>
    <xdr:to>
      <xdr:col>22</xdr:col>
      <xdr:colOff>595032</xdr:colOff>
      <xdr:row>8</xdr:row>
      <xdr:rowOff>137233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1D7DF9C6-9A10-8D97-DFD8-A73E345DB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97340" y="1607820"/>
          <a:ext cx="7750212" cy="845893"/>
        </a:xfrm>
        <a:prstGeom prst="rect">
          <a:avLst/>
        </a:prstGeom>
      </xdr:spPr>
    </xdr:pic>
    <xdr:clientData/>
  </xdr:twoCellAnchor>
  <xdr:twoCellAnchor editAs="oneCell">
    <xdr:from>
      <xdr:col>12</xdr:col>
      <xdr:colOff>419100</xdr:colOff>
      <xdr:row>10</xdr:row>
      <xdr:rowOff>30480</xdr:rowOff>
    </xdr:from>
    <xdr:to>
      <xdr:col>22</xdr:col>
      <xdr:colOff>617894</xdr:colOff>
      <xdr:row>15</xdr:row>
      <xdr:rowOff>38173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875C884-E6CF-357D-F57D-0DD6EAA62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97340" y="2674620"/>
          <a:ext cx="7773074" cy="8458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222251</xdr:colOff>
      <xdr:row>1</xdr:row>
      <xdr:rowOff>28360</xdr:rowOff>
    </xdr:from>
    <xdr:to>
      <xdr:col>1</xdr:col>
      <xdr:colOff>910167</xdr:colOff>
      <xdr:row>2</xdr:row>
      <xdr:rowOff>460374</xdr:rowOff>
    </xdr:to>
    <xdr:pic>
      <xdr:nvPicPr>
        <xdr:cNvPr id="4" name="Image 2" descr="GroupeBPCE-sports">
          <a:extLst>
            <a:ext uri="{FF2B5EF4-FFF2-40B4-BE49-F238E27FC236}">
              <a16:creationId xmlns:a16="http://schemas.microsoft.com/office/drawing/2014/main" id="{4016DC98-CB7C-4C2A-A712-9EA3ADF67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1" y="282360"/>
          <a:ext cx="1121833" cy="971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144780</xdr:colOff>
      <xdr:row>4</xdr:row>
      <xdr:rowOff>152400</xdr:rowOff>
    </xdr:from>
    <xdr:to>
      <xdr:col>17</xdr:col>
      <xdr:colOff>747220</xdr:colOff>
      <xdr:row>9</xdr:row>
      <xdr:rowOff>30557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4ACA755-FEB5-75C7-5680-BAC2F108D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15100" y="1706880"/>
          <a:ext cx="5311600" cy="891617"/>
        </a:xfrm>
        <a:prstGeom prst="rect">
          <a:avLst/>
        </a:prstGeom>
      </xdr:spPr>
    </xdr:pic>
    <xdr:clientData/>
  </xdr:twoCellAnchor>
  <xdr:twoCellAnchor editAs="oneCell">
    <xdr:from>
      <xdr:col>11</xdr:col>
      <xdr:colOff>137160</xdr:colOff>
      <xdr:row>11</xdr:row>
      <xdr:rowOff>0</xdr:rowOff>
    </xdr:from>
    <xdr:to>
      <xdr:col>18</xdr:col>
      <xdr:colOff>30947</xdr:colOff>
      <xdr:row>16</xdr:row>
      <xdr:rowOff>76277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6279E6B-473A-1C25-EBD0-B63264BB8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07480" y="2895600"/>
          <a:ext cx="5387807" cy="89161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386290</xdr:colOff>
      <xdr:row>0</xdr:row>
      <xdr:rowOff>239183</xdr:rowOff>
    </xdr:from>
    <xdr:to>
      <xdr:col>1</xdr:col>
      <xdr:colOff>848857</xdr:colOff>
      <xdr:row>2</xdr:row>
      <xdr:rowOff>412750</xdr:rowOff>
    </xdr:to>
    <xdr:pic>
      <xdr:nvPicPr>
        <xdr:cNvPr id="5" name="Image 2" descr="GroupeBPCE-sports">
          <a:extLst>
            <a:ext uri="{FF2B5EF4-FFF2-40B4-BE49-F238E27FC236}">
              <a16:creationId xmlns:a16="http://schemas.microsoft.com/office/drawing/2014/main" id="{7DE34DAD-4F15-41A2-B8B9-47315EF5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290" y="239183"/>
          <a:ext cx="1043592" cy="88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15240</xdr:colOff>
      <xdr:row>4</xdr:row>
      <xdr:rowOff>152400</xdr:rowOff>
    </xdr:from>
    <xdr:to>
      <xdr:col>16</xdr:col>
      <xdr:colOff>274751</xdr:colOff>
      <xdr:row>9</xdr:row>
      <xdr:rowOff>15317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B7CDCBB-ADBF-DC54-CB93-238DB5551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51220" y="1569720"/>
          <a:ext cx="4968671" cy="891617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11</xdr:row>
      <xdr:rowOff>53340</xdr:rowOff>
    </xdr:from>
    <xdr:to>
      <xdr:col>16</xdr:col>
      <xdr:colOff>328090</xdr:colOff>
      <xdr:row>16</xdr:row>
      <xdr:rowOff>129619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BB2F349-0D22-B2A9-20D3-F82947EFC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81900" y="2834640"/>
          <a:ext cx="4961050" cy="914479"/>
        </a:xfrm>
        <a:prstGeom prst="rect">
          <a:avLst/>
        </a:prstGeom>
      </xdr:spPr>
    </xdr:pic>
    <xdr:clientData/>
  </xdr:twoCellAnchor>
  <xdr:twoCellAnchor editAs="oneCell">
    <xdr:from>
      <xdr:col>10</xdr:col>
      <xdr:colOff>152400</xdr:colOff>
      <xdr:row>18</xdr:row>
      <xdr:rowOff>121920</xdr:rowOff>
    </xdr:from>
    <xdr:to>
      <xdr:col>16</xdr:col>
      <xdr:colOff>366187</xdr:colOff>
      <xdr:row>24</xdr:row>
      <xdr:rowOff>45799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96061C27-F277-C1A2-B250-8A47ACE1A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58100" y="4061460"/>
          <a:ext cx="4922947" cy="91447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80433</xdr:colOff>
      <xdr:row>0</xdr:row>
      <xdr:rowOff>230716</xdr:rowOff>
    </xdr:from>
    <xdr:to>
      <xdr:col>1</xdr:col>
      <xdr:colOff>1389131</xdr:colOff>
      <xdr:row>2</xdr:row>
      <xdr:rowOff>573616</xdr:rowOff>
    </xdr:to>
    <xdr:pic>
      <xdr:nvPicPr>
        <xdr:cNvPr id="6149" name="Image 2" descr="GroupeBPCE-sports">
          <a:extLst>
            <a:ext uri="{FF2B5EF4-FFF2-40B4-BE49-F238E27FC236}">
              <a16:creationId xmlns:a16="http://schemas.microsoft.com/office/drawing/2014/main" id="{00000000-0008-0000-0600-00000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230716"/>
          <a:ext cx="1308698" cy="1138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533400</xdr:colOff>
      <xdr:row>5</xdr:row>
      <xdr:rowOff>7620</xdr:rowOff>
    </xdr:from>
    <xdr:to>
      <xdr:col>20</xdr:col>
      <xdr:colOff>335895</xdr:colOff>
      <xdr:row>9</xdr:row>
      <xdr:rowOff>53417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8EBB31CB-4088-09FF-53CA-030266C27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0520" y="1737360"/>
          <a:ext cx="7094835" cy="891617"/>
        </a:xfrm>
        <a:prstGeom prst="rect">
          <a:avLst/>
        </a:prstGeom>
      </xdr:spPr>
    </xdr:pic>
    <xdr:clientData/>
  </xdr:twoCellAnchor>
  <xdr:twoCellAnchor editAs="oneCell">
    <xdr:from>
      <xdr:col>10</xdr:col>
      <xdr:colOff>563880</xdr:colOff>
      <xdr:row>10</xdr:row>
      <xdr:rowOff>114300</xdr:rowOff>
    </xdr:from>
    <xdr:to>
      <xdr:col>20</xdr:col>
      <xdr:colOff>320651</xdr:colOff>
      <xdr:row>16</xdr:row>
      <xdr:rowOff>76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15E0DBF1-4D28-8384-AD01-D415E5A33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01000" y="2857500"/>
          <a:ext cx="7049111" cy="8763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741363</xdr:colOff>
      <xdr:row>0</xdr:row>
      <xdr:rowOff>214313</xdr:rowOff>
    </xdr:from>
    <xdr:to>
      <xdr:col>2</xdr:col>
      <xdr:colOff>339229</xdr:colOff>
      <xdr:row>4</xdr:row>
      <xdr:rowOff>211138</xdr:rowOff>
    </xdr:to>
    <xdr:pic>
      <xdr:nvPicPr>
        <xdr:cNvPr id="7173" name="Image 2" descr="GroupeBPCE-sports">
          <a:extLst>
            <a:ext uri="{FF2B5EF4-FFF2-40B4-BE49-F238E27FC236}">
              <a16:creationId xmlns:a16="http://schemas.microsoft.com/office/drawing/2014/main" id="{00000000-0008-0000-0700-00000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363" y="214313"/>
          <a:ext cx="1344116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574675</xdr:colOff>
      <xdr:row>1</xdr:row>
      <xdr:rowOff>119858</xdr:rowOff>
    </xdr:from>
    <xdr:to>
      <xdr:col>14</xdr:col>
      <xdr:colOff>450056</xdr:colOff>
      <xdr:row>3</xdr:row>
      <xdr:rowOff>184944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4EAA7CD-382F-46A5-9FC8-EBAAFB5DF352}"/>
            </a:ext>
          </a:extLst>
        </xdr:cNvPr>
        <xdr:cNvSpPr txBox="1"/>
      </xdr:nvSpPr>
      <xdr:spPr>
        <a:xfrm>
          <a:off x="6408738" y="369889"/>
          <a:ext cx="2816224" cy="5651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Pour être classé : </a:t>
          </a:r>
        </a:p>
        <a:p>
          <a:pPr algn="ctr"/>
          <a:r>
            <a:rPr lang="fr-FR" sz="1100"/>
            <a:t>3 participants en</a:t>
          </a:r>
          <a:r>
            <a:rPr lang="fr-FR" sz="1100" baseline="0"/>
            <a:t> simple (H et D)</a:t>
          </a:r>
          <a:endParaRPr lang="fr-FR" sz="1100"/>
        </a:p>
      </xdr:txBody>
    </xdr:sp>
    <xdr:clientData/>
  </xdr:twoCellAnchor>
  <xdr:twoCellAnchor>
    <xdr:from>
      <xdr:col>10</xdr:col>
      <xdr:colOff>8732</xdr:colOff>
      <xdr:row>34</xdr:row>
      <xdr:rowOff>80963</xdr:rowOff>
    </xdr:from>
    <xdr:to>
      <xdr:col>14</xdr:col>
      <xdr:colOff>473075</xdr:colOff>
      <xdr:row>36</xdr:row>
      <xdr:rowOff>169863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91B46BD-A8D5-4622-BE85-C950195FFFBA}"/>
            </a:ext>
          </a:extLst>
        </xdr:cNvPr>
        <xdr:cNvSpPr txBox="1"/>
      </xdr:nvSpPr>
      <xdr:spPr>
        <a:xfrm>
          <a:off x="6676232" y="6986588"/>
          <a:ext cx="2855118" cy="584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Pour être classé : </a:t>
          </a:r>
        </a:p>
        <a:p>
          <a:pPr algn="ctr"/>
          <a:r>
            <a:rPr lang="fr-FR" sz="1100"/>
            <a:t>3 participants en</a:t>
          </a:r>
          <a:r>
            <a:rPr lang="fr-FR" sz="1100" baseline="0"/>
            <a:t> simple (H et D)</a:t>
          </a:r>
          <a:endParaRPr lang="fr-FR" sz="1100"/>
        </a:p>
      </xdr:txBody>
    </xdr:sp>
    <xdr:clientData/>
  </xdr:twoCellAnchor>
  <xdr:twoCellAnchor>
    <xdr:from>
      <xdr:col>0</xdr:col>
      <xdr:colOff>191030</xdr:colOff>
      <xdr:row>33</xdr:row>
      <xdr:rowOff>205847</xdr:rowOff>
    </xdr:from>
    <xdr:to>
      <xdr:col>1</xdr:col>
      <xdr:colOff>664537</xdr:colOff>
      <xdr:row>38</xdr:row>
      <xdr:rowOff>2</xdr:rowOff>
    </xdr:to>
    <xdr:pic>
      <xdr:nvPicPr>
        <xdr:cNvPr id="4" name="Image 2" descr="GroupeBPCE-sports">
          <a:extLst>
            <a:ext uri="{FF2B5EF4-FFF2-40B4-BE49-F238E27FC236}">
              <a16:creationId xmlns:a16="http://schemas.microsoft.com/office/drawing/2014/main" id="{38DED443-E145-48E8-8B24-6B2BA7E5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30" y="5836180"/>
          <a:ext cx="1404840" cy="1098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47625</xdr:rowOff>
    </xdr:from>
    <xdr:to>
      <xdr:col>1</xdr:col>
      <xdr:colOff>723900</xdr:colOff>
      <xdr:row>2</xdr:row>
      <xdr:rowOff>409575</xdr:rowOff>
    </xdr:to>
    <xdr:pic>
      <xdr:nvPicPr>
        <xdr:cNvPr id="8197" name="Image 2" descr="GroupeBPCE-sports">
          <a:extLst>
            <a:ext uri="{FF2B5EF4-FFF2-40B4-BE49-F238E27FC236}">
              <a16:creationId xmlns:a16="http://schemas.microsoft.com/office/drawing/2014/main" id="{00000000-0008-0000-0800-00000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14478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209549</xdr:colOff>
      <xdr:row>0</xdr:row>
      <xdr:rowOff>285750</xdr:rowOff>
    </xdr:from>
    <xdr:to>
      <xdr:col>6</xdr:col>
      <xdr:colOff>66675</xdr:colOff>
      <xdr:row>3</xdr:row>
      <xdr:rowOff>66675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2838449" y="285750"/>
          <a:ext cx="2143126" cy="1123950"/>
        </a:xfrm>
        <a:prstGeom prst="rect">
          <a:avLst/>
        </a:prstGeom>
        <a:solidFill>
          <a:schemeClr val="tx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 b="1">
              <a:solidFill>
                <a:schemeClr val="bg1"/>
              </a:solidFill>
            </a:rPr>
            <a:t>Challenge Badminton</a:t>
          </a:r>
        </a:p>
        <a:p>
          <a:pPr algn="ctr"/>
          <a:r>
            <a:rPr lang="fr-FR" sz="1400" b="1">
              <a:solidFill>
                <a:schemeClr val="bg1"/>
              </a:solidFill>
            </a:rPr>
            <a:t>BAILLY ROMAINVILLERS 2026</a:t>
          </a:r>
        </a:p>
        <a:p>
          <a:pPr algn="ctr"/>
          <a:r>
            <a:rPr lang="fr-FR" sz="1400" b="1">
              <a:solidFill>
                <a:schemeClr val="bg1"/>
              </a:solidFill>
            </a:rPr>
            <a:t>Trophée Fair Play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777875</xdr:colOff>
      <xdr:row>0</xdr:row>
      <xdr:rowOff>190500</xdr:rowOff>
    </xdr:from>
    <xdr:to>
      <xdr:col>2</xdr:col>
      <xdr:colOff>756778</xdr:colOff>
      <xdr:row>2</xdr:row>
      <xdr:rowOff>196850</xdr:rowOff>
    </xdr:to>
    <xdr:pic>
      <xdr:nvPicPr>
        <xdr:cNvPr id="9221" name="Image 2" descr="GroupeBPCE-sports">
          <a:extLst>
            <a:ext uri="{FF2B5EF4-FFF2-40B4-BE49-F238E27FC236}">
              <a16:creationId xmlns:a16="http://schemas.microsoft.com/office/drawing/2014/main" id="{00000000-0008-0000-0900-00000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875" y="190500"/>
          <a:ext cx="1166353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581024</xdr:colOff>
      <xdr:row>0</xdr:row>
      <xdr:rowOff>295275</xdr:rowOff>
    </xdr:from>
    <xdr:to>
      <xdr:col>6</xdr:col>
      <xdr:colOff>895349</xdr:colOff>
      <xdr:row>2</xdr:row>
      <xdr:rowOff>95250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4267199" y="295275"/>
          <a:ext cx="2486025" cy="771525"/>
        </a:xfrm>
        <a:prstGeom prst="rect">
          <a:avLst/>
        </a:prstGeom>
        <a:solidFill>
          <a:schemeClr val="tx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 b="1">
              <a:solidFill>
                <a:schemeClr val="bg1"/>
              </a:solidFill>
            </a:rPr>
            <a:t>Challenge</a:t>
          </a:r>
          <a:r>
            <a:rPr lang="fr-FR" sz="1400" b="1" baseline="0">
              <a:solidFill>
                <a:schemeClr val="bg1"/>
              </a:solidFill>
            </a:rPr>
            <a:t> </a:t>
          </a:r>
          <a:r>
            <a:rPr lang="fr-FR" sz="1400" b="1">
              <a:solidFill>
                <a:schemeClr val="bg1"/>
              </a:solidFill>
            </a:rPr>
            <a:t>Badminton</a:t>
          </a:r>
        </a:p>
        <a:p>
          <a:pPr algn="ctr"/>
          <a:r>
            <a:rPr lang="fr-FR" sz="1400" b="1">
              <a:solidFill>
                <a:schemeClr val="bg1"/>
              </a:solidFill>
            </a:rPr>
            <a:t>Trophée Entreprises</a:t>
          </a:r>
        </a:p>
        <a:p>
          <a:pPr algn="ctr"/>
          <a:r>
            <a:rPr lang="fr-FR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BAILLY ROMAINVILLERS </a:t>
          </a:r>
          <a:r>
            <a:rPr lang="fr-FR" sz="1400" b="1">
              <a:solidFill>
                <a:schemeClr val="bg1"/>
              </a:solidFill>
            </a:rPr>
            <a:t>2026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rnard Grosset" refreshedDate="46308.712387500003" createdVersion="8" refreshedVersion="8" minRefreshableVersion="3" recordCount="145" xr:uid="{A6D853FF-FCAE-40F0-BD9F-C2D2D4BE67B4}">
  <cacheSource type="worksheet">
    <worksheetSource ref="B5:E150" sheet="Inscrits definitifs"/>
  </cacheSource>
  <cacheFields count="4">
    <cacheField name="Entités" numFmtId="0">
      <sharedItems count="25">
        <s v="CERA"/>
        <s v="CELDA"/>
        <s v="CEBFC"/>
        <s v="CEAPC"/>
        <s v="BPCE IARD"/>
        <s v="CECAZ"/>
        <s v="BPCE"/>
        <s v="CEN"/>
        <s v="CEGEE"/>
        <s v="NATIXIS"/>
        <s v="BPGO"/>
        <s v="CREDIT COOPERATIF"/>
        <s v="BPCE-SI"/>
        <s v="CEHDF"/>
        <s v="BPCE-IT"/>
        <s v="CELC"/>
        <s v="BPAURA"/>
        <s v="CASDEN"/>
        <s v="PALATINE"/>
        <s v="CEBPL"/>
        <s v="CEPAC"/>
        <s v="BPALC"/>
        <s v="CEIDF"/>
        <s v="CEMP"/>
        <s v="ECU VIE"/>
      </sharedItems>
    </cacheField>
    <cacheField name="Nom Prénom" numFmtId="0">
      <sharedItems/>
    </cacheField>
    <cacheField name="Sexe" numFmtId="0">
      <sharedItems/>
    </cacheField>
    <cacheField name="Discipline" numFmtId="0">
      <sharedItems count="4">
        <s v="Badminton"/>
        <s v="Supporter"/>
        <s v="Squash"/>
        <s v="Annulé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5">
  <r>
    <x v="0"/>
    <s v="RAFFIN Anthony"/>
    <s v="H"/>
    <x v="0"/>
  </r>
  <r>
    <x v="0"/>
    <s v="MANDRA Melanie"/>
    <s v="F"/>
    <x v="0"/>
  </r>
  <r>
    <x v="1"/>
    <s v="LOUEE Elodie"/>
    <s v="F"/>
    <x v="0"/>
  </r>
  <r>
    <x v="2"/>
    <s v="GUEY Cyril"/>
    <s v="H"/>
    <x v="0"/>
  </r>
  <r>
    <x v="3"/>
    <s v="RAES Sophie"/>
    <s v="F"/>
    <x v="0"/>
  </r>
  <r>
    <x v="3"/>
    <s v="COURNIL Eva"/>
    <s v="F"/>
    <x v="0"/>
  </r>
  <r>
    <x v="3"/>
    <s v="FLAUSSE Cécile"/>
    <s v="F"/>
    <x v="0"/>
  </r>
  <r>
    <x v="3"/>
    <s v="CANONNIER Anne Sophie"/>
    <s v="F"/>
    <x v="0"/>
  </r>
  <r>
    <x v="3"/>
    <s v="CHEVALIER Yoann"/>
    <s v="H"/>
    <x v="0"/>
  </r>
  <r>
    <x v="3"/>
    <s v="DAVIAUD Matthieu"/>
    <s v="H"/>
    <x v="0"/>
  </r>
  <r>
    <x v="3"/>
    <s v="BROSSIER Mathieu"/>
    <s v="H"/>
    <x v="0"/>
  </r>
  <r>
    <x v="3"/>
    <s v="DEBONS Johan"/>
    <s v="H"/>
    <x v="0"/>
  </r>
  <r>
    <x v="3"/>
    <s v="BASTIAT Laurent"/>
    <s v="H"/>
    <x v="0"/>
  </r>
  <r>
    <x v="3"/>
    <s v="ALBORGHETTI Eddy"/>
    <s v="H"/>
    <x v="0"/>
  </r>
  <r>
    <x v="3"/>
    <s v="JOUBERT Adeline"/>
    <s v="F"/>
    <x v="0"/>
  </r>
  <r>
    <x v="3"/>
    <s v="DELPECH Thierry"/>
    <s v="H"/>
    <x v="0"/>
  </r>
  <r>
    <x v="3"/>
    <s v="THIBAUD Ludovic"/>
    <s v="H"/>
    <x v="0"/>
  </r>
  <r>
    <x v="3"/>
    <s v="LE GOEHBEL Marine"/>
    <s v="F"/>
    <x v="0"/>
  </r>
  <r>
    <x v="3"/>
    <s v="DE LIGNIERES Charlotte"/>
    <s v="F"/>
    <x v="1"/>
  </r>
  <r>
    <x v="4"/>
    <s v="MAUBOURGUET Jennifer"/>
    <s v="F"/>
    <x v="0"/>
  </r>
  <r>
    <x v="4"/>
    <s v="LOPEZ Jérémy"/>
    <s v="H"/>
    <x v="0"/>
  </r>
  <r>
    <x v="4"/>
    <s v="CLERC Zlatoela"/>
    <s v="F"/>
    <x v="0"/>
  </r>
  <r>
    <x v="5"/>
    <s v="ROBART Alexis"/>
    <s v="H"/>
    <x v="0"/>
  </r>
  <r>
    <x v="6"/>
    <s v="SORRIN Sylvain"/>
    <s v="H"/>
    <x v="2"/>
  </r>
  <r>
    <x v="7"/>
    <s v="KAHLAOUI Mouaad"/>
    <s v="H"/>
    <x v="0"/>
  </r>
  <r>
    <x v="7"/>
    <s v="BELHOMMET Agnes"/>
    <s v="F"/>
    <x v="2"/>
  </r>
  <r>
    <x v="7"/>
    <s v="ROSSE Martial"/>
    <s v="H"/>
    <x v="2"/>
  </r>
  <r>
    <x v="8"/>
    <s v="SAADINI Noemie"/>
    <s v="F"/>
    <x v="2"/>
  </r>
  <r>
    <x v="9"/>
    <s v="CHEA Xavier"/>
    <s v="H"/>
    <x v="0"/>
  </r>
  <r>
    <x v="9"/>
    <s v="EVEN Laurent"/>
    <s v="H"/>
    <x v="0"/>
  </r>
  <r>
    <x v="9"/>
    <s v="CHÂTEAU Olivier"/>
    <s v="H"/>
    <x v="0"/>
  </r>
  <r>
    <x v="9"/>
    <s v="BENABDENBI Nadim"/>
    <s v="H"/>
    <x v="0"/>
  </r>
  <r>
    <x v="9"/>
    <s v="HAMMOUMI Nacim"/>
    <s v="H"/>
    <x v="0"/>
  </r>
  <r>
    <x v="9"/>
    <s v="MULLONI Fabien"/>
    <s v="H"/>
    <x v="0"/>
  </r>
  <r>
    <x v="9"/>
    <s v="DEVEZEAUD Daphné"/>
    <s v="F"/>
    <x v="0"/>
  </r>
  <r>
    <x v="9"/>
    <s v="LEFEBVRE Gwenllian"/>
    <s v="F"/>
    <x v="0"/>
  </r>
  <r>
    <x v="9"/>
    <s v="BAUDET Pierrick"/>
    <s v="H"/>
    <x v="0"/>
  </r>
  <r>
    <x v="9"/>
    <s v="BLANCHETEAU Thierry"/>
    <s v="H"/>
    <x v="0"/>
  </r>
  <r>
    <x v="9"/>
    <s v="BARDEUR Emmanuel"/>
    <s v="H"/>
    <x v="0"/>
  </r>
  <r>
    <x v="6"/>
    <s v="CHOQUET Christophe"/>
    <s v="H"/>
    <x v="0"/>
  </r>
  <r>
    <x v="10"/>
    <s v="NGO Khan Ly"/>
    <s v="F"/>
    <x v="0"/>
  </r>
  <r>
    <x v="10"/>
    <s v="DOMAGNE Marine"/>
    <s v="F"/>
    <x v="0"/>
  </r>
  <r>
    <x v="10"/>
    <s v="THOMASSE Fabrice"/>
    <s v="H"/>
    <x v="0"/>
  </r>
  <r>
    <x v="10"/>
    <s v="GICQUEL Philippe"/>
    <s v="H"/>
    <x v="0"/>
  </r>
  <r>
    <x v="11"/>
    <s v="THOMAS Stéphanie"/>
    <s v="F"/>
    <x v="0"/>
  </r>
  <r>
    <x v="11"/>
    <s v="BOURREE Charline"/>
    <s v="F"/>
    <x v="0"/>
  </r>
  <r>
    <x v="11"/>
    <s v="LEGALL David"/>
    <s v="H"/>
    <x v="0"/>
  </r>
  <r>
    <x v="11"/>
    <s v="TANH Valérie"/>
    <s v="F"/>
    <x v="0"/>
  </r>
  <r>
    <x v="12"/>
    <s v="VABRE Romain"/>
    <s v="H"/>
    <x v="0"/>
  </r>
  <r>
    <x v="12"/>
    <s v="FOUIN Luc"/>
    <s v="H"/>
    <x v="0"/>
  </r>
  <r>
    <x v="12"/>
    <s v="STEENKISTE Jérémy"/>
    <s v="H"/>
    <x v="0"/>
  </r>
  <r>
    <x v="12"/>
    <s v="DOURLET Cédric"/>
    <s v="H"/>
    <x v="0"/>
  </r>
  <r>
    <x v="6"/>
    <s v="DOUSSOT Anne-Laureline"/>
    <s v="F"/>
    <x v="0"/>
  </r>
  <r>
    <x v="6"/>
    <s v="FERREIRA Delphine"/>
    <s v="F"/>
    <x v="0"/>
  </r>
  <r>
    <x v="6"/>
    <s v="MARTEEL Eric"/>
    <s v="H"/>
    <x v="0"/>
  </r>
  <r>
    <x v="6"/>
    <s v="DOS SANTOS Nelson"/>
    <s v="H"/>
    <x v="0"/>
  </r>
  <r>
    <x v="6"/>
    <s v="VIVIEN Emmanuel"/>
    <s v="H"/>
    <x v="0"/>
  </r>
  <r>
    <x v="6"/>
    <s v="PFISTERER Benoît"/>
    <s v="H"/>
    <x v="3"/>
  </r>
  <r>
    <x v="6"/>
    <s v="ROZPECZNY Charlie"/>
    <s v="H"/>
    <x v="0"/>
  </r>
  <r>
    <x v="6"/>
    <s v="NICOLAU Marine"/>
    <s v="F"/>
    <x v="0"/>
  </r>
  <r>
    <x v="6"/>
    <s v="DE MEYER Philippe"/>
    <s v="H"/>
    <x v="0"/>
  </r>
  <r>
    <x v="13"/>
    <s v="PAUTY Camille"/>
    <s v="F"/>
    <x v="0"/>
  </r>
  <r>
    <x v="13"/>
    <s v="DECONINCK Florian"/>
    <s v="H"/>
    <x v="0"/>
  </r>
  <r>
    <x v="13"/>
    <s v="VASSEUR Guillaume"/>
    <s v="H"/>
    <x v="0"/>
  </r>
  <r>
    <x v="13"/>
    <s v="MALAQUIN Matthieu"/>
    <s v="H"/>
    <x v="0"/>
  </r>
  <r>
    <x v="13"/>
    <s v="COCHET Laetitia"/>
    <s v="F"/>
    <x v="2"/>
  </r>
  <r>
    <x v="13"/>
    <s v="COCHET Marc"/>
    <s v="H"/>
    <x v="2"/>
  </r>
  <r>
    <x v="13"/>
    <s v="LESOT Maxime"/>
    <s v="H"/>
    <x v="2"/>
  </r>
  <r>
    <x v="13"/>
    <s v="OSSOWSKI Pierre"/>
    <s v="H"/>
    <x v="2"/>
  </r>
  <r>
    <x v="13"/>
    <s v="DEWASME Christophe"/>
    <s v="H"/>
    <x v="2"/>
  </r>
  <r>
    <x v="13"/>
    <s v="BARBIER Leonard"/>
    <s v="H"/>
    <x v="2"/>
  </r>
  <r>
    <x v="14"/>
    <s v="JACQUIER Sophie"/>
    <s v="F"/>
    <x v="0"/>
  </r>
  <r>
    <x v="14"/>
    <s v="RAULT Julien"/>
    <s v="H"/>
    <x v="0"/>
  </r>
  <r>
    <x v="14"/>
    <s v="NEAU Fabrice"/>
    <s v="H"/>
    <x v="0"/>
  </r>
  <r>
    <x v="14"/>
    <s v="GIESI Thibaut"/>
    <s v="H"/>
    <x v="0"/>
  </r>
  <r>
    <x v="14"/>
    <s v="LEROUGE Sylvain"/>
    <s v="H"/>
    <x v="0"/>
  </r>
  <r>
    <x v="14"/>
    <s v="KONG Dara"/>
    <s v="H"/>
    <x v="0"/>
  </r>
  <r>
    <x v="14"/>
    <s v="PIEL Martin"/>
    <s v="H"/>
    <x v="0"/>
  </r>
  <r>
    <x v="14"/>
    <s v="LE GALL Eric"/>
    <s v="H"/>
    <x v="0"/>
  </r>
  <r>
    <x v="14"/>
    <s v="OUDOMPHANH Southsida"/>
    <s v="F"/>
    <x v="0"/>
  </r>
  <r>
    <x v="14"/>
    <s v="MAINEULT Elisabeth"/>
    <s v="F"/>
    <x v="0"/>
  </r>
  <r>
    <x v="14"/>
    <s v="SALHI Magid"/>
    <s v="H"/>
    <x v="0"/>
  </r>
  <r>
    <x v="14"/>
    <s v="JUNQUET Marlène"/>
    <s v="F"/>
    <x v="0"/>
  </r>
  <r>
    <x v="14"/>
    <s v="DUTEL Philippe"/>
    <s v="H"/>
    <x v="2"/>
  </r>
  <r>
    <x v="15"/>
    <s v="MOMHA BELLNOUN Edwin"/>
    <s v="H"/>
    <x v="0"/>
  </r>
  <r>
    <x v="16"/>
    <s v="CROSNIER Caroline"/>
    <s v="F"/>
    <x v="0"/>
  </r>
  <r>
    <x v="16"/>
    <s v="PIOT Sophie"/>
    <s v="F"/>
    <x v="0"/>
  </r>
  <r>
    <x v="16"/>
    <s v="HARTMANN Caroline"/>
    <s v="F"/>
    <x v="0"/>
  </r>
  <r>
    <x v="16"/>
    <s v="HERITIER Aline"/>
    <s v="F"/>
    <x v="0"/>
  </r>
  <r>
    <x v="16"/>
    <s v="DORNE Jérémie"/>
    <s v="H"/>
    <x v="0"/>
  </r>
  <r>
    <x v="16"/>
    <s v="BROCHE Sébastien"/>
    <s v="H"/>
    <x v="0"/>
  </r>
  <r>
    <x v="16"/>
    <s v="AUGIER Léone"/>
    <s v="F"/>
    <x v="0"/>
  </r>
  <r>
    <x v="16"/>
    <s v="MARTORANA Rudolph"/>
    <s v="H"/>
    <x v="0"/>
  </r>
  <r>
    <x v="15"/>
    <s v="PARPEX Prescillia"/>
    <s v="F"/>
    <x v="0"/>
  </r>
  <r>
    <x v="17"/>
    <s v="EL YACOUBI Selma"/>
    <s v="F"/>
    <x v="0"/>
  </r>
  <r>
    <x v="17"/>
    <s v="SENGSOUVANH Valérie"/>
    <s v="F"/>
    <x v="0"/>
  </r>
  <r>
    <x v="17"/>
    <s v="TOURLIDES Claire"/>
    <s v="F"/>
    <x v="0"/>
  </r>
  <r>
    <x v="17"/>
    <s v="TRAN Fabien"/>
    <s v="H"/>
    <x v="0"/>
  </r>
  <r>
    <x v="17"/>
    <s v="SANNER Sébastien"/>
    <s v="H"/>
    <x v="0"/>
  </r>
  <r>
    <x v="17"/>
    <s v="MADKOWSKI Marc"/>
    <s v="H"/>
    <x v="0"/>
  </r>
  <r>
    <x v="17"/>
    <s v="DRAY Fabrice"/>
    <s v="H"/>
    <x v="0"/>
  </r>
  <r>
    <x v="17"/>
    <s v="GASSER Frédéric"/>
    <s v="H"/>
    <x v="3"/>
  </r>
  <r>
    <x v="17"/>
    <s v="JOLY Edouard"/>
    <s v="H"/>
    <x v="0"/>
  </r>
  <r>
    <x v="17"/>
    <s v="SICOUX Virginie"/>
    <s v="F"/>
    <x v="0"/>
  </r>
  <r>
    <x v="17"/>
    <s v="BACCOUCHE Firas"/>
    <s v="H"/>
    <x v="0"/>
  </r>
  <r>
    <x v="17"/>
    <s v="CHABAS Adrien"/>
    <s v="H"/>
    <x v="0"/>
  </r>
  <r>
    <x v="18"/>
    <s v="CHARRAIRE Laurence"/>
    <s v="F"/>
    <x v="0"/>
  </r>
  <r>
    <x v="18"/>
    <s v="SINARONG Jean"/>
    <s v="H"/>
    <x v="0"/>
  </r>
  <r>
    <x v="18"/>
    <s v="FUZZI Olivier"/>
    <s v="H"/>
    <x v="0"/>
  </r>
  <r>
    <x v="18"/>
    <s v="ROLLIER Steve"/>
    <s v="H"/>
    <x v="0"/>
  </r>
  <r>
    <x v="18"/>
    <s v="REFLOCH Loïc"/>
    <s v="H"/>
    <x v="0"/>
  </r>
  <r>
    <x v="18"/>
    <s v="KENGATHEVAN Thinesh"/>
    <s v="H"/>
    <x v="0"/>
  </r>
  <r>
    <x v="18"/>
    <s v="LAMERAND Vincent"/>
    <s v="H"/>
    <x v="0"/>
  </r>
  <r>
    <x v="18"/>
    <s v="BOULET Florence"/>
    <s v="F"/>
    <x v="0"/>
  </r>
  <r>
    <x v="18"/>
    <s v="CONDETTE Philippe"/>
    <s v="H"/>
    <x v="0"/>
  </r>
  <r>
    <x v="18"/>
    <s v="LE Christiane"/>
    <s v="F"/>
    <x v="0"/>
  </r>
  <r>
    <x v="18"/>
    <s v="HERBERT Benoît"/>
    <s v="H"/>
    <x v="0"/>
  </r>
  <r>
    <x v="18"/>
    <s v="CIECHANOWSKA Martyna"/>
    <s v="F"/>
    <x v="0"/>
  </r>
  <r>
    <x v="18"/>
    <s v="DEVILLERS Eric"/>
    <s v="H"/>
    <x v="0"/>
  </r>
  <r>
    <x v="18"/>
    <s v="DENOEUD François"/>
    <s v="H"/>
    <x v="0"/>
  </r>
  <r>
    <x v="18"/>
    <s v="CHARALAMBOUS Grégory"/>
    <s v="H"/>
    <x v="0"/>
  </r>
  <r>
    <x v="18"/>
    <s v="LE SAGE Hervé"/>
    <s v="H"/>
    <x v="0"/>
  </r>
  <r>
    <x v="18"/>
    <s v="SHIWPURSAD Sheedy"/>
    <s v="H"/>
    <x v="2"/>
  </r>
  <r>
    <x v="19"/>
    <s v="GLAVIEUX Justine"/>
    <s v="F"/>
    <x v="0"/>
  </r>
  <r>
    <x v="19"/>
    <s v="BURBAN Lisa"/>
    <s v="F"/>
    <x v="0"/>
  </r>
  <r>
    <x v="19"/>
    <s v="ROUSSEAU Ludovic"/>
    <s v="H"/>
    <x v="0"/>
  </r>
  <r>
    <x v="19"/>
    <s v="DUCREUX Baptiste"/>
    <s v="H"/>
    <x v="0"/>
  </r>
  <r>
    <x v="19"/>
    <s v="SEILLE Guillaume"/>
    <s v="H"/>
    <x v="0"/>
  </r>
  <r>
    <x v="19"/>
    <s v="AUROUSSEAU Alexandre"/>
    <s v="H"/>
    <x v="0"/>
  </r>
  <r>
    <x v="20"/>
    <s v="BOLO Mathieu"/>
    <s v="H"/>
    <x v="0"/>
  </r>
  <r>
    <x v="20"/>
    <s v="RESSE Johan"/>
    <s v="H"/>
    <x v="0"/>
  </r>
  <r>
    <x v="21"/>
    <s v="KOENIG Coralie"/>
    <s v="F"/>
    <x v="0"/>
  </r>
  <r>
    <x v="21"/>
    <s v="POCHON Justine"/>
    <s v="F"/>
    <x v="0"/>
  </r>
  <r>
    <x v="21"/>
    <s v="SENSER Delphine"/>
    <s v="F"/>
    <x v="0"/>
  </r>
  <r>
    <x v="22"/>
    <s v="LOUIS Corinne"/>
    <s v="F"/>
    <x v="2"/>
  </r>
  <r>
    <x v="22"/>
    <s v="CHATAL Stéphane"/>
    <s v="H"/>
    <x v="2"/>
  </r>
  <r>
    <x v="22"/>
    <s v="DEVAUCHELLE Marc"/>
    <s v="H"/>
    <x v="2"/>
  </r>
  <r>
    <x v="22"/>
    <s v="PAULIN Jérémie"/>
    <s v="H"/>
    <x v="2"/>
  </r>
  <r>
    <x v="23"/>
    <s v="ROCHE Maxime"/>
    <s v="H"/>
    <x v="2"/>
  </r>
  <r>
    <x v="23"/>
    <s v="AGUILERA François"/>
    <s v="H"/>
    <x v="2"/>
  </r>
  <r>
    <x v="24"/>
    <s v="OULAD ALI Souliman"/>
    <s v="H"/>
    <x v="0"/>
  </r>
  <r>
    <x v="24"/>
    <s v="LE LOUER Kevin"/>
    <s v="H"/>
    <x v="0"/>
  </r>
  <r>
    <x v="24"/>
    <s v="VEXLARD Romain"/>
    <s v="H"/>
    <x v="0"/>
  </r>
  <r>
    <x v="24"/>
    <s v="BRUDY Sabrina"/>
    <s v="F"/>
    <x v="0"/>
  </r>
  <r>
    <x v="24"/>
    <s v="ALLAIRE Jocelyn"/>
    <s v="H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9404EA-D5E9-452D-B019-51D435FA5903}" name="Tableau croisé dynamique1" cacheId="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G5:H28" firstHeaderRow="1" firstDataRow="1" firstDataCol="1" rowPageCount="1" colPageCount="1"/>
  <pivotFields count="4">
    <pivotField axis="axisRow" showAll="0">
      <items count="26">
        <item x="14"/>
        <item x="12"/>
        <item x="10"/>
        <item x="3"/>
        <item x="2"/>
        <item x="19"/>
        <item x="13"/>
        <item x="22"/>
        <item x="23"/>
        <item x="20"/>
        <item x="0"/>
        <item x="9"/>
        <item x="18"/>
        <item x="4"/>
        <item x="6"/>
        <item x="7"/>
        <item x="8"/>
        <item x="11"/>
        <item x="15"/>
        <item x="16"/>
        <item x="17"/>
        <item x="21"/>
        <item x="24"/>
        <item x="1"/>
        <item x="5"/>
        <item t="default"/>
      </items>
    </pivotField>
    <pivotField showAll="0"/>
    <pivotField showAll="0"/>
    <pivotField axis="axisPage" dataField="1" multipleItemSelectionAllowed="1" showAll="0" defaultSubtotal="0">
      <items count="4">
        <item x="0"/>
        <item h="1" x="1"/>
        <item h="1" x="2"/>
        <item h="1" x="3"/>
      </items>
    </pivotField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9"/>
    </i>
    <i>
      <x v="10"/>
    </i>
    <i>
      <x v="11"/>
    </i>
    <i>
      <x v="12"/>
    </i>
    <i>
      <x v="13"/>
    </i>
    <i>
      <x v="14"/>
    </i>
    <i>
      <x v="15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1">
    <pageField fld="3" hier="-1"/>
  </pageFields>
  <dataFields count="1">
    <dataField name="Nombre 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julien.rault@bpce-it.fr" TargetMode="External"/><Relationship Id="rId2" Type="http://schemas.openxmlformats.org/officeDocument/2006/relationships/hyperlink" Target="mailto:thierry.delpech@ceapc.caisse-epargne.fr" TargetMode="External"/><Relationship Id="rId1" Type="http://schemas.openxmlformats.org/officeDocument/2006/relationships/hyperlink" Target="mailto:philippe.demeyer@bpce.fr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10A11-8C24-4FA6-AE0A-A234EC16C682}">
  <dimension ref="A2:C7"/>
  <sheetViews>
    <sheetView showGridLines="0" zoomScaleNormal="100" workbookViewId="0">
      <selection activeCell="B19" sqref="B18:B19"/>
    </sheetView>
  </sheetViews>
  <sheetFormatPr baseColWidth="10" defaultColWidth="11.42578125" defaultRowHeight="12.75"/>
  <cols>
    <col min="1" max="1" width="15" customWidth="1"/>
    <col min="2" max="2" width="27.7109375" bestFit="1" customWidth="1"/>
  </cols>
  <sheetData>
    <row r="2" spans="1:3" ht="15">
      <c r="B2" s="58" t="s">
        <v>0</v>
      </c>
    </row>
    <row r="3" spans="1:3" ht="15">
      <c r="A3" s="58"/>
      <c r="B3" s="58"/>
      <c r="C3" s="58"/>
    </row>
    <row r="4" spans="1:3" ht="15">
      <c r="A4" s="58" t="s">
        <v>1</v>
      </c>
      <c r="B4" s="111" t="s">
        <v>66</v>
      </c>
      <c r="C4" s="58"/>
    </row>
    <row r="5" spans="1:3" ht="15">
      <c r="A5" s="58" t="s">
        <v>2</v>
      </c>
      <c r="B5" s="111" t="s">
        <v>283</v>
      </c>
      <c r="C5" s="58"/>
    </row>
    <row r="6" spans="1:3" ht="15">
      <c r="A6" s="58" t="s">
        <v>3</v>
      </c>
      <c r="B6" s="111">
        <v>2026</v>
      </c>
      <c r="C6" s="58"/>
    </row>
    <row r="7" spans="1:3" ht="15">
      <c r="A7" s="58"/>
      <c r="B7" s="58"/>
      <c r="C7" s="58"/>
    </row>
  </sheetData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CE671-DAAE-4D19-B586-B5D03F216465}">
  <sheetPr filterMode="1"/>
  <dimension ref="A1:AL152"/>
  <sheetViews>
    <sheetView showGridLines="0" zoomScaleNormal="100" workbookViewId="0">
      <selection activeCell="K18" sqref="K18"/>
    </sheetView>
  </sheetViews>
  <sheetFormatPr baseColWidth="10" defaultColWidth="11.42578125" defaultRowHeight="12.75"/>
  <cols>
    <col min="1" max="1" width="5.7109375" style="1" customWidth="1"/>
    <col min="2" max="2" width="17.28515625" customWidth="1"/>
    <col min="3" max="3" width="30.5703125" style="1" customWidth="1"/>
    <col min="4" max="4" width="11.42578125" style="1" customWidth="1"/>
    <col min="5" max="5" width="9.42578125" style="64" customWidth="1"/>
    <col min="6" max="6" width="13.140625" bestFit="1" customWidth="1"/>
    <col min="7" max="7" width="20.5703125" style="1" bestFit="1" customWidth="1"/>
    <col min="8" max="8" width="11.7109375" bestFit="1" customWidth="1"/>
    <col min="9" max="10" width="3" bestFit="1" customWidth="1"/>
    <col min="11" max="11" width="13.140625" bestFit="1" customWidth="1"/>
  </cols>
  <sheetData>
    <row r="1" spans="1:11" s="3" customFormat="1" ht="20.25" customHeight="1">
      <c r="A1" s="14"/>
      <c r="B1" s="16"/>
      <c r="C1" s="14"/>
      <c r="D1" s="14"/>
      <c r="E1" s="62"/>
      <c r="G1" s="14"/>
    </row>
    <row r="2" spans="1:11" s="3" customFormat="1" ht="102" customHeight="1">
      <c r="A2" s="14"/>
      <c r="B2" s="16"/>
      <c r="C2" s="238" t="str">
        <f>Accueil!B2&amp;"                                                                "&amp;Accueil!B5&amp;"            "&amp;Accueil!B6&amp;"                                                Liste Inscrits"&amp;"                                    Organisation   "&amp;Accueil!B4</f>
        <v>Challenge Badminton                                                                BAILLY ROMAINVILLERS            2026                                                Liste Inscrits                                    Organisation   PALATINE</v>
      </c>
      <c r="D2" s="238"/>
      <c r="E2" s="62"/>
      <c r="G2" s="14"/>
    </row>
    <row r="3" spans="1:11" s="3" customFormat="1">
      <c r="A3" s="14"/>
      <c r="B3" s="16"/>
      <c r="C3" s="238"/>
      <c r="D3" s="238"/>
      <c r="E3" s="62"/>
      <c r="G3" s="114" t="s">
        <v>175</v>
      </c>
      <c r="H3" t="s">
        <v>280</v>
      </c>
    </row>
    <row r="4" spans="1:11" s="3" customFormat="1" ht="16.5" customHeight="1" thickBot="1">
      <c r="A4" s="14"/>
      <c r="B4" s="2"/>
      <c r="C4" s="14"/>
      <c r="D4" s="14"/>
      <c r="E4" s="62"/>
      <c r="G4" s="14"/>
    </row>
    <row r="5" spans="1:11" s="3" customFormat="1" ht="13.5" thickBot="1">
      <c r="A5" s="14"/>
      <c r="B5" s="106" t="s">
        <v>125</v>
      </c>
      <c r="C5" s="107" t="s">
        <v>122</v>
      </c>
      <c r="D5" s="106" t="s">
        <v>174</v>
      </c>
      <c r="E5" s="106" t="s">
        <v>175</v>
      </c>
      <c r="F5"/>
      <c r="G5" s="114" t="s">
        <v>136</v>
      </c>
      <c r="H5" t="s">
        <v>176</v>
      </c>
      <c r="I5"/>
      <c r="J5"/>
      <c r="K5"/>
    </row>
    <row r="6" spans="1:11" s="3" customFormat="1">
      <c r="A6" s="14">
        <v>1</v>
      </c>
      <c r="B6" s="4" t="s">
        <v>137</v>
      </c>
      <c r="C6" s="46" t="s">
        <v>177</v>
      </c>
      <c r="D6" s="11" t="s">
        <v>171</v>
      </c>
      <c r="E6" s="148" t="s">
        <v>280</v>
      </c>
      <c r="F6"/>
      <c r="G6" s="104" t="s">
        <v>100</v>
      </c>
      <c r="H6">
        <v>12</v>
      </c>
      <c r="I6"/>
      <c r="J6"/>
      <c r="K6"/>
    </row>
    <row r="7" spans="1:11" s="3" customFormat="1">
      <c r="A7" s="14">
        <v>2</v>
      </c>
      <c r="B7" s="4" t="s">
        <v>137</v>
      </c>
      <c r="C7" s="15" t="s">
        <v>178</v>
      </c>
      <c r="D7" s="11" t="s">
        <v>170</v>
      </c>
      <c r="E7" s="67" t="s">
        <v>280</v>
      </c>
      <c r="F7"/>
      <c r="G7" s="104" t="s">
        <v>102</v>
      </c>
      <c r="H7">
        <v>4</v>
      </c>
      <c r="I7"/>
      <c r="J7"/>
      <c r="K7"/>
    </row>
    <row r="8" spans="1:11" s="3" customFormat="1">
      <c r="A8" s="14">
        <v>3</v>
      </c>
      <c r="B8" s="4" t="s">
        <v>12</v>
      </c>
      <c r="C8" s="15" t="s">
        <v>113</v>
      </c>
      <c r="D8" s="11" t="s">
        <v>170</v>
      </c>
      <c r="E8" s="67" t="s">
        <v>280</v>
      </c>
      <c r="F8"/>
      <c r="G8" s="104" t="s">
        <v>9</v>
      </c>
      <c r="H8">
        <v>4</v>
      </c>
      <c r="I8"/>
      <c r="J8"/>
      <c r="K8"/>
    </row>
    <row r="9" spans="1:11" s="3" customFormat="1">
      <c r="A9" s="14">
        <v>4</v>
      </c>
      <c r="B9" s="4" t="s">
        <v>140</v>
      </c>
      <c r="C9" s="15" t="s">
        <v>144</v>
      </c>
      <c r="D9" s="11" t="s">
        <v>171</v>
      </c>
      <c r="E9" s="67" t="s">
        <v>280</v>
      </c>
      <c r="F9"/>
      <c r="G9" s="104" t="s">
        <v>10</v>
      </c>
      <c r="H9">
        <v>14</v>
      </c>
      <c r="I9"/>
      <c r="J9"/>
      <c r="K9"/>
    </row>
    <row r="10" spans="1:11" s="3" customFormat="1">
      <c r="A10" s="14">
        <v>5</v>
      </c>
      <c r="B10" s="4" t="s">
        <v>10</v>
      </c>
      <c r="C10" s="15" t="s">
        <v>162</v>
      </c>
      <c r="D10" s="11" t="s">
        <v>170</v>
      </c>
      <c r="E10" s="67" t="s">
        <v>280</v>
      </c>
      <c r="F10"/>
      <c r="G10" s="104" t="s">
        <v>140</v>
      </c>
      <c r="H10">
        <v>1</v>
      </c>
      <c r="I10"/>
      <c r="J10"/>
      <c r="K10"/>
    </row>
    <row r="11" spans="1:11" s="3" customFormat="1">
      <c r="A11" s="14">
        <v>6</v>
      </c>
      <c r="B11" s="4" t="s">
        <v>10</v>
      </c>
      <c r="C11" s="15" t="s">
        <v>150</v>
      </c>
      <c r="D11" s="11" t="s">
        <v>170</v>
      </c>
      <c r="E11" s="67" t="s">
        <v>280</v>
      </c>
      <c r="F11"/>
      <c r="G11" s="104" t="s">
        <v>11</v>
      </c>
      <c r="H11">
        <v>6</v>
      </c>
      <c r="I11"/>
      <c r="J11"/>
      <c r="K11"/>
    </row>
    <row r="12" spans="1:11" s="3" customFormat="1">
      <c r="A12" s="14">
        <v>7</v>
      </c>
      <c r="B12" s="4" t="s">
        <v>10</v>
      </c>
      <c r="C12" s="15" t="s">
        <v>157</v>
      </c>
      <c r="D12" s="11" t="s">
        <v>170</v>
      </c>
      <c r="E12" s="67" t="s">
        <v>280</v>
      </c>
      <c r="F12"/>
      <c r="G12" s="104" t="s">
        <v>68</v>
      </c>
      <c r="H12">
        <v>4</v>
      </c>
      <c r="I12"/>
      <c r="J12"/>
      <c r="K12"/>
    </row>
    <row r="13" spans="1:11" s="3" customFormat="1">
      <c r="A13" s="14">
        <v>8</v>
      </c>
      <c r="B13" s="4" t="s">
        <v>10</v>
      </c>
      <c r="C13" s="15" t="s">
        <v>179</v>
      </c>
      <c r="D13" s="11" t="s">
        <v>170</v>
      </c>
      <c r="E13" s="67" t="s">
        <v>280</v>
      </c>
      <c r="F13"/>
      <c r="G13" s="104" t="s">
        <v>13</v>
      </c>
      <c r="H13">
        <v>2</v>
      </c>
      <c r="I13"/>
      <c r="J13"/>
      <c r="K13"/>
    </row>
    <row r="14" spans="1:11" s="3" customFormat="1">
      <c r="A14" s="14">
        <v>9</v>
      </c>
      <c r="B14" s="4" t="s">
        <v>10</v>
      </c>
      <c r="C14" s="15" t="s">
        <v>180</v>
      </c>
      <c r="D14" s="11" t="s">
        <v>171</v>
      </c>
      <c r="E14" s="67" t="s">
        <v>280</v>
      </c>
      <c r="F14"/>
      <c r="G14" s="104" t="s">
        <v>137</v>
      </c>
      <c r="H14">
        <v>2</v>
      </c>
      <c r="I14"/>
      <c r="J14"/>
      <c r="K14"/>
    </row>
    <row r="15" spans="1:11" s="3" customFormat="1">
      <c r="A15" s="14">
        <v>10</v>
      </c>
      <c r="B15" s="4" t="s">
        <v>10</v>
      </c>
      <c r="C15" s="15" t="s">
        <v>108</v>
      </c>
      <c r="D15" s="11" t="s">
        <v>171</v>
      </c>
      <c r="E15" s="67" t="s">
        <v>280</v>
      </c>
      <c r="F15"/>
      <c r="G15" s="104" t="s">
        <v>14</v>
      </c>
      <c r="H15">
        <v>11</v>
      </c>
      <c r="I15"/>
      <c r="J15"/>
      <c r="K15"/>
    </row>
    <row r="16" spans="1:11" s="3" customFormat="1">
      <c r="A16" s="14">
        <v>11</v>
      </c>
      <c r="B16" s="4" t="s">
        <v>10</v>
      </c>
      <c r="C16" s="15" t="s">
        <v>107</v>
      </c>
      <c r="D16" s="11" t="s">
        <v>171</v>
      </c>
      <c r="E16" s="67" t="s">
        <v>280</v>
      </c>
      <c r="F16"/>
      <c r="G16" s="104" t="s">
        <v>66</v>
      </c>
      <c r="H16">
        <v>16</v>
      </c>
      <c r="I16"/>
      <c r="J16"/>
      <c r="K16"/>
    </row>
    <row r="17" spans="1:38" s="3" customFormat="1">
      <c r="A17" s="14">
        <v>12</v>
      </c>
      <c r="B17" s="4" t="s">
        <v>10</v>
      </c>
      <c r="C17" s="15" t="s">
        <v>181</v>
      </c>
      <c r="D17" s="11" t="s">
        <v>171</v>
      </c>
      <c r="E17" s="67" t="s">
        <v>280</v>
      </c>
      <c r="F17"/>
      <c r="G17" s="104" t="s">
        <v>275</v>
      </c>
      <c r="H17">
        <v>3</v>
      </c>
      <c r="I17"/>
      <c r="J17"/>
      <c r="K17"/>
    </row>
    <row r="18" spans="1:38" s="3" customFormat="1">
      <c r="A18" s="14">
        <v>13</v>
      </c>
      <c r="B18" s="4" t="s">
        <v>10</v>
      </c>
      <c r="C18" s="15" t="s">
        <v>182</v>
      </c>
      <c r="D18" s="11" t="s">
        <v>171</v>
      </c>
      <c r="E18" s="67" t="s">
        <v>280</v>
      </c>
      <c r="F18"/>
      <c r="G18" s="104" t="s">
        <v>97</v>
      </c>
      <c r="H18">
        <v>9</v>
      </c>
      <c r="I18"/>
      <c r="J18"/>
      <c r="K18"/>
    </row>
    <row r="19" spans="1:38" s="3" customFormat="1">
      <c r="A19" s="14">
        <v>14</v>
      </c>
      <c r="B19" s="4" t="s">
        <v>10</v>
      </c>
      <c r="C19" s="15" t="s">
        <v>183</v>
      </c>
      <c r="D19" s="11" t="s">
        <v>171</v>
      </c>
      <c r="E19" s="67" t="s">
        <v>280</v>
      </c>
      <c r="F19"/>
      <c r="G19" s="104" t="s">
        <v>143</v>
      </c>
      <c r="H19">
        <v>1</v>
      </c>
      <c r="I19"/>
      <c r="J19"/>
      <c r="K19"/>
    </row>
    <row r="20" spans="1:38" s="3" customFormat="1">
      <c r="A20" s="14">
        <v>15</v>
      </c>
      <c r="B20" s="4" t="s">
        <v>10</v>
      </c>
      <c r="C20" s="15" t="s">
        <v>184</v>
      </c>
      <c r="D20" s="11" t="s">
        <v>170</v>
      </c>
      <c r="E20" s="67" t="s">
        <v>280</v>
      </c>
      <c r="F20"/>
      <c r="G20" s="104" t="s">
        <v>277</v>
      </c>
      <c r="H20">
        <v>4</v>
      </c>
      <c r="I20"/>
      <c r="J20"/>
      <c r="K20"/>
    </row>
    <row r="21" spans="1:38" s="3" customFormat="1">
      <c r="A21" s="14">
        <v>16</v>
      </c>
      <c r="B21" s="4" t="s">
        <v>10</v>
      </c>
      <c r="C21" s="15" t="s">
        <v>109</v>
      </c>
      <c r="D21" s="11" t="s">
        <v>171</v>
      </c>
      <c r="E21" s="67" t="s">
        <v>280</v>
      </c>
      <c r="F21"/>
      <c r="G21" s="104" t="s">
        <v>278</v>
      </c>
      <c r="H21">
        <v>2</v>
      </c>
      <c r="I21"/>
      <c r="J21"/>
      <c r="K21"/>
    </row>
    <row r="22" spans="1:38" s="3" customFormat="1">
      <c r="A22" s="14">
        <v>17</v>
      </c>
      <c r="B22" s="4" t="s">
        <v>10</v>
      </c>
      <c r="C22" s="15" t="s">
        <v>146</v>
      </c>
      <c r="D22" s="11" t="s">
        <v>171</v>
      </c>
      <c r="E22" s="67" t="s">
        <v>280</v>
      </c>
      <c r="F22"/>
      <c r="G22" s="104" t="s">
        <v>142</v>
      </c>
      <c r="H22">
        <v>8</v>
      </c>
      <c r="I22"/>
      <c r="J22"/>
      <c r="K22"/>
    </row>
    <row r="23" spans="1:38" s="3" customFormat="1">
      <c r="A23" s="14">
        <v>18</v>
      </c>
      <c r="B23" s="4" t="s">
        <v>10</v>
      </c>
      <c r="C23" s="15" t="s">
        <v>185</v>
      </c>
      <c r="D23" s="11" t="s">
        <v>170</v>
      </c>
      <c r="E23" s="67" t="s">
        <v>280</v>
      </c>
      <c r="F23"/>
      <c r="G23" s="104" t="s">
        <v>83</v>
      </c>
      <c r="H23">
        <v>11</v>
      </c>
      <c r="I23"/>
      <c r="J23"/>
      <c r="K23"/>
    </row>
    <row r="24" spans="1:38" s="3" customFormat="1">
      <c r="A24" s="14">
        <v>19</v>
      </c>
      <c r="B24" s="4" t="s">
        <v>10</v>
      </c>
      <c r="C24" s="15" t="s">
        <v>186</v>
      </c>
      <c r="D24" s="11" t="s">
        <v>170</v>
      </c>
      <c r="E24" s="67" t="s">
        <v>281</v>
      </c>
      <c r="F24"/>
      <c r="G24" s="104" t="s">
        <v>279</v>
      </c>
      <c r="H24">
        <v>3</v>
      </c>
      <c r="I24"/>
      <c r="J24"/>
      <c r="K24"/>
    </row>
    <row r="25" spans="1:38" s="3" customFormat="1">
      <c r="A25" s="14">
        <v>20</v>
      </c>
      <c r="B25" s="4" t="s">
        <v>275</v>
      </c>
      <c r="C25" s="15" t="s">
        <v>160</v>
      </c>
      <c r="D25" s="11" t="s">
        <v>170</v>
      </c>
      <c r="E25" s="67" t="s">
        <v>280</v>
      </c>
      <c r="F25"/>
      <c r="G25" s="104" t="s">
        <v>67</v>
      </c>
      <c r="H25">
        <v>4</v>
      </c>
      <c r="I25"/>
      <c r="J25"/>
      <c r="K25"/>
    </row>
    <row r="26" spans="1:38" s="3" customFormat="1">
      <c r="A26" s="14">
        <v>21</v>
      </c>
      <c r="B26" s="4" t="s">
        <v>275</v>
      </c>
      <c r="C26" s="15" t="s">
        <v>187</v>
      </c>
      <c r="D26" s="11" t="s">
        <v>171</v>
      </c>
      <c r="E26" s="67" t="s">
        <v>280</v>
      </c>
      <c r="F26"/>
      <c r="G26" s="104" t="s">
        <v>12</v>
      </c>
      <c r="H26">
        <v>1</v>
      </c>
      <c r="I26"/>
      <c r="J26"/>
      <c r="K26"/>
    </row>
    <row r="27" spans="1:38" s="90" customFormat="1">
      <c r="A27" s="14">
        <v>22</v>
      </c>
      <c r="B27" s="4" t="s">
        <v>275</v>
      </c>
      <c r="C27" s="15" t="s">
        <v>154</v>
      </c>
      <c r="D27" s="11" t="s">
        <v>170</v>
      </c>
      <c r="E27" s="67" t="s">
        <v>280</v>
      </c>
      <c r="F27"/>
      <c r="G27" s="104" t="s">
        <v>349</v>
      </c>
      <c r="H27">
        <v>1</v>
      </c>
      <c r="I27"/>
      <c r="J27"/>
      <c r="K27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s="90" customFormat="1">
      <c r="A28" s="14">
        <v>23</v>
      </c>
      <c r="B28" s="59" t="s">
        <v>349</v>
      </c>
      <c r="C28" s="117" t="s">
        <v>346</v>
      </c>
      <c r="D28" s="11" t="s">
        <v>171</v>
      </c>
      <c r="E28" s="67" t="s">
        <v>280</v>
      </c>
      <c r="F28"/>
      <c r="G28" s="104" t="s">
        <v>123</v>
      </c>
      <c r="H28">
        <v>123</v>
      </c>
      <c r="I28"/>
      <c r="J28"/>
      <c r="K28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s="90" customFormat="1" hidden="1">
      <c r="A29" s="14">
        <v>24</v>
      </c>
      <c r="B29" s="4" t="s">
        <v>97</v>
      </c>
      <c r="C29" s="15" t="s">
        <v>188</v>
      </c>
      <c r="D29" s="11" t="s">
        <v>171</v>
      </c>
      <c r="E29" s="67" t="s">
        <v>282</v>
      </c>
      <c r="F29"/>
      <c r="G29"/>
      <c r="H29"/>
      <c r="I29"/>
      <c r="J29"/>
      <c r="K29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s="90" customFormat="1">
      <c r="A30" s="14">
        <v>25</v>
      </c>
      <c r="B30" s="4" t="s">
        <v>143</v>
      </c>
      <c r="C30" s="15" t="s">
        <v>189</v>
      </c>
      <c r="D30" s="11" t="s">
        <v>171</v>
      </c>
      <c r="E30" s="67" t="s">
        <v>280</v>
      </c>
      <c r="F30"/>
      <c r="G30"/>
      <c r="H30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s="90" customFormat="1" hidden="1">
      <c r="A31" s="14">
        <v>26</v>
      </c>
      <c r="B31" s="4" t="s">
        <v>143</v>
      </c>
      <c r="C31" s="15" t="s">
        <v>190</v>
      </c>
      <c r="D31" s="11" t="s">
        <v>170</v>
      </c>
      <c r="E31" s="67" t="s">
        <v>282</v>
      </c>
      <c r="F31"/>
      <c r="G31"/>
      <c r="H31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s="90" customFormat="1" hidden="1">
      <c r="A32" s="14">
        <v>27</v>
      </c>
      <c r="B32" s="4" t="s">
        <v>143</v>
      </c>
      <c r="C32" s="15" t="s">
        <v>191</v>
      </c>
      <c r="D32" s="11" t="s">
        <v>171</v>
      </c>
      <c r="E32" s="67" t="s">
        <v>282</v>
      </c>
      <c r="F32"/>
      <c r="G32"/>
      <c r="H3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s="90" customFormat="1" hidden="1">
      <c r="A33" s="14">
        <v>28</v>
      </c>
      <c r="B33" s="4" t="s">
        <v>276</v>
      </c>
      <c r="C33" s="15" t="s">
        <v>192</v>
      </c>
      <c r="D33" s="11" t="s">
        <v>170</v>
      </c>
      <c r="E33" s="67" t="s">
        <v>282</v>
      </c>
      <c r="F33"/>
      <c r="G33"/>
      <c r="H3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1:38" s="90" customFormat="1">
      <c r="A34" s="14">
        <v>29</v>
      </c>
      <c r="B34" s="4" t="s">
        <v>14</v>
      </c>
      <c r="C34" s="15" t="s">
        <v>166</v>
      </c>
      <c r="D34" s="11" t="s">
        <v>171</v>
      </c>
      <c r="E34" s="67" t="s">
        <v>280</v>
      </c>
      <c r="F34"/>
      <c r="G34"/>
      <c r="H34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s="90" customFormat="1">
      <c r="A35" s="14">
        <v>30</v>
      </c>
      <c r="B35" s="4" t="s">
        <v>14</v>
      </c>
      <c r="C35" s="15" t="s">
        <v>193</v>
      </c>
      <c r="D35" s="11" t="s">
        <v>171</v>
      </c>
      <c r="E35" s="67" t="s">
        <v>280</v>
      </c>
      <c r="F35"/>
      <c r="G35"/>
      <c r="H35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 s="90" customFormat="1">
      <c r="A36" s="14">
        <v>31</v>
      </c>
      <c r="B36" s="4" t="s">
        <v>14</v>
      </c>
      <c r="C36" s="15" t="s">
        <v>194</v>
      </c>
      <c r="D36" s="11" t="s">
        <v>171</v>
      </c>
      <c r="E36" s="67" t="s">
        <v>280</v>
      </c>
      <c r="F36"/>
      <c r="G36"/>
      <c r="H36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s="90" customFormat="1">
      <c r="A37" s="14">
        <v>32</v>
      </c>
      <c r="B37" s="4" t="s">
        <v>14</v>
      </c>
      <c r="C37" s="15" t="s">
        <v>195</v>
      </c>
      <c r="D37" s="11" t="s">
        <v>171</v>
      </c>
      <c r="E37" s="67" t="s">
        <v>280</v>
      </c>
      <c r="F37"/>
      <c r="G37"/>
      <c r="H37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38" s="3" customFormat="1">
      <c r="A38" s="14">
        <v>33</v>
      </c>
      <c r="B38" s="4" t="s">
        <v>14</v>
      </c>
      <c r="C38" s="15" t="s">
        <v>196</v>
      </c>
      <c r="D38" s="11" t="s">
        <v>171</v>
      </c>
      <c r="E38" s="67" t="s">
        <v>280</v>
      </c>
      <c r="F38"/>
      <c r="G38"/>
      <c r="H38"/>
    </row>
    <row r="39" spans="1:38" s="3" customFormat="1">
      <c r="A39" s="14">
        <v>34</v>
      </c>
      <c r="B39" s="4" t="s">
        <v>14</v>
      </c>
      <c r="C39" s="15" t="s">
        <v>116</v>
      </c>
      <c r="D39" s="11" t="s">
        <v>171</v>
      </c>
      <c r="E39" s="67" t="s">
        <v>280</v>
      </c>
      <c r="F39"/>
      <c r="G39"/>
      <c r="H39"/>
    </row>
    <row r="40" spans="1:38" s="3" customFormat="1">
      <c r="A40" s="14">
        <v>35</v>
      </c>
      <c r="B40" s="4" t="s">
        <v>14</v>
      </c>
      <c r="C40" s="15" t="s">
        <v>197</v>
      </c>
      <c r="D40" s="11" t="s">
        <v>170</v>
      </c>
      <c r="E40" s="67" t="s">
        <v>280</v>
      </c>
      <c r="F40"/>
      <c r="G40"/>
      <c r="H40"/>
    </row>
    <row r="41" spans="1:38" s="3" customFormat="1">
      <c r="A41" s="14">
        <v>36</v>
      </c>
      <c r="B41" s="4" t="s">
        <v>14</v>
      </c>
      <c r="C41" s="15" t="s">
        <v>198</v>
      </c>
      <c r="D41" s="11" t="s">
        <v>170</v>
      </c>
      <c r="E41" s="67" t="s">
        <v>280</v>
      </c>
      <c r="F41"/>
      <c r="G41"/>
      <c r="H41"/>
    </row>
    <row r="42" spans="1:38" s="3" customFormat="1">
      <c r="A42" s="14">
        <v>37</v>
      </c>
      <c r="B42" s="4" t="s">
        <v>14</v>
      </c>
      <c r="C42" s="15" t="s">
        <v>118</v>
      </c>
      <c r="D42" s="11" t="s">
        <v>171</v>
      </c>
      <c r="E42" s="67" t="s">
        <v>280</v>
      </c>
      <c r="F42"/>
      <c r="G42"/>
      <c r="H42"/>
    </row>
    <row r="43" spans="1:38" s="3" customFormat="1">
      <c r="A43" s="14">
        <v>38</v>
      </c>
      <c r="B43" s="4" t="s">
        <v>14</v>
      </c>
      <c r="C43" s="15" t="s">
        <v>145</v>
      </c>
      <c r="D43" s="11" t="s">
        <v>171</v>
      </c>
      <c r="E43" s="67" t="s">
        <v>280</v>
      </c>
      <c r="F43"/>
      <c r="G43"/>
      <c r="H43"/>
    </row>
    <row r="44" spans="1:38" s="3" customFormat="1">
      <c r="A44" s="14">
        <v>39</v>
      </c>
      <c r="B44" s="4" t="s">
        <v>14</v>
      </c>
      <c r="C44" s="15" t="s">
        <v>115</v>
      </c>
      <c r="D44" s="11" t="s">
        <v>171</v>
      </c>
      <c r="E44" s="67" t="s">
        <v>280</v>
      </c>
      <c r="F44"/>
      <c r="G44"/>
      <c r="H44"/>
    </row>
    <row r="45" spans="1:38" s="3" customFormat="1">
      <c r="A45" s="14">
        <v>40</v>
      </c>
      <c r="B45" s="4" t="s">
        <v>97</v>
      </c>
      <c r="C45" s="15" t="s">
        <v>167</v>
      </c>
      <c r="D45" s="11" t="s">
        <v>171</v>
      </c>
      <c r="E45" s="67" t="s">
        <v>280</v>
      </c>
      <c r="F45"/>
      <c r="G45"/>
      <c r="H45"/>
    </row>
    <row r="46" spans="1:38" s="3" customFormat="1">
      <c r="A46" s="14">
        <v>41</v>
      </c>
      <c r="B46" s="4" t="s">
        <v>9</v>
      </c>
      <c r="C46" s="15" t="s">
        <v>199</v>
      </c>
      <c r="D46" s="11" t="s">
        <v>170</v>
      </c>
      <c r="E46" s="67" t="s">
        <v>280</v>
      </c>
      <c r="F46"/>
      <c r="G46"/>
      <c r="H46"/>
    </row>
    <row r="47" spans="1:38" s="3" customFormat="1">
      <c r="A47" s="14">
        <v>42</v>
      </c>
      <c r="B47" s="4" t="s">
        <v>9</v>
      </c>
      <c r="C47" s="15" t="s">
        <v>200</v>
      </c>
      <c r="D47" s="11" t="s">
        <v>170</v>
      </c>
      <c r="E47" s="67" t="s">
        <v>280</v>
      </c>
      <c r="F47"/>
      <c r="G47"/>
      <c r="H47"/>
    </row>
    <row r="48" spans="1:38" s="3" customFormat="1">
      <c r="A48" s="14">
        <v>43</v>
      </c>
      <c r="B48" s="4" t="s">
        <v>9</v>
      </c>
      <c r="C48" s="15" t="s">
        <v>105</v>
      </c>
      <c r="D48" s="11" t="s">
        <v>171</v>
      </c>
      <c r="E48" s="67" t="s">
        <v>280</v>
      </c>
      <c r="F48"/>
      <c r="G48"/>
      <c r="H48"/>
    </row>
    <row r="49" spans="1:8" s="3" customFormat="1">
      <c r="A49" s="14">
        <v>44</v>
      </c>
      <c r="B49" s="4" t="s">
        <v>9</v>
      </c>
      <c r="C49" s="15" t="s">
        <v>201</v>
      </c>
      <c r="D49" s="11" t="s">
        <v>171</v>
      </c>
      <c r="E49" s="67" t="s">
        <v>280</v>
      </c>
      <c r="F49"/>
      <c r="G49"/>
      <c r="H49"/>
    </row>
    <row r="50" spans="1:8" s="3" customFormat="1">
      <c r="A50" s="14">
        <v>45</v>
      </c>
      <c r="B50" s="4" t="s">
        <v>277</v>
      </c>
      <c r="C50" s="15" t="s">
        <v>202</v>
      </c>
      <c r="D50" s="11" t="s">
        <v>170</v>
      </c>
      <c r="E50" s="67" t="s">
        <v>280</v>
      </c>
      <c r="F50"/>
      <c r="G50"/>
      <c r="H50"/>
    </row>
    <row r="51" spans="1:8" s="3" customFormat="1">
      <c r="A51" s="14">
        <v>46</v>
      </c>
      <c r="B51" s="4" t="s">
        <v>277</v>
      </c>
      <c r="C51" s="15" t="s">
        <v>203</v>
      </c>
      <c r="D51" s="11" t="s">
        <v>170</v>
      </c>
      <c r="E51" s="67" t="s">
        <v>280</v>
      </c>
      <c r="F51"/>
      <c r="G51"/>
      <c r="H51"/>
    </row>
    <row r="52" spans="1:8" s="3" customFormat="1">
      <c r="A52" s="14">
        <v>47</v>
      </c>
      <c r="B52" s="4" t="s">
        <v>277</v>
      </c>
      <c r="C52" s="15" t="s">
        <v>163</v>
      </c>
      <c r="D52" s="11" t="s">
        <v>171</v>
      </c>
      <c r="E52" s="67" t="s">
        <v>280</v>
      </c>
      <c r="F52"/>
      <c r="G52"/>
      <c r="H52"/>
    </row>
    <row r="53" spans="1:8" s="3" customFormat="1">
      <c r="A53" s="14">
        <v>48</v>
      </c>
      <c r="B53" s="4" t="s">
        <v>277</v>
      </c>
      <c r="C53" s="15" t="s">
        <v>204</v>
      </c>
      <c r="D53" s="11" t="s">
        <v>170</v>
      </c>
      <c r="E53" s="67" t="s">
        <v>280</v>
      </c>
      <c r="F53"/>
      <c r="G53"/>
      <c r="H53"/>
    </row>
    <row r="54" spans="1:8" s="3" customFormat="1">
      <c r="A54" s="14">
        <v>49</v>
      </c>
      <c r="B54" s="4" t="s">
        <v>102</v>
      </c>
      <c r="C54" s="15" t="s">
        <v>205</v>
      </c>
      <c r="D54" s="11" t="s">
        <v>171</v>
      </c>
      <c r="E54" s="67" t="s">
        <v>280</v>
      </c>
      <c r="F54"/>
      <c r="G54"/>
      <c r="H54"/>
    </row>
    <row r="55" spans="1:8" s="3" customFormat="1">
      <c r="A55" s="14">
        <v>50</v>
      </c>
      <c r="B55" s="4" t="s">
        <v>102</v>
      </c>
      <c r="C55" s="15" t="s">
        <v>103</v>
      </c>
      <c r="D55" s="11" t="s">
        <v>171</v>
      </c>
      <c r="E55" s="67" t="s">
        <v>280</v>
      </c>
      <c r="F55"/>
      <c r="G55"/>
      <c r="H55"/>
    </row>
    <row r="56" spans="1:8" s="3" customFormat="1">
      <c r="A56" s="14">
        <v>51</v>
      </c>
      <c r="B56" s="4" t="s">
        <v>102</v>
      </c>
      <c r="C56" s="15" t="s">
        <v>206</v>
      </c>
      <c r="D56" s="11" t="s">
        <v>171</v>
      </c>
      <c r="E56" s="67" t="s">
        <v>280</v>
      </c>
      <c r="F56"/>
      <c r="G56"/>
      <c r="H56"/>
    </row>
    <row r="57" spans="1:8" s="3" customFormat="1">
      <c r="A57" s="14">
        <v>52</v>
      </c>
      <c r="B57" s="4" t="s">
        <v>102</v>
      </c>
      <c r="C57" s="15" t="s">
        <v>207</v>
      </c>
      <c r="D57" s="11" t="s">
        <v>171</v>
      </c>
      <c r="E57" s="67" t="s">
        <v>280</v>
      </c>
      <c r="F57"/>
      <c r="G57"/>
      <c r="H57"/>
    </row>
    <row r="58" spans="1:8" s="3" customFormat="1">
      <c r="A58" s="14">
        <v>53</v>
      </c>
      <c r="B58" s="4" t="s">
        <v>97</v>
      </c>
      <c r="C58" s="15" t="s">
        <v>208</v>
      </c>
      <c r="D58" s="11" t="s">
        <v>170</v>
      </c>
      <c r="E58" s="67" t="s">
        <v>280</v>
      </c>
      <c r="F58"/>
      <c r="G58"/>
      <c r="H58"/>
    </row>
    <row r="59" spans="1:8" s="3" customFormat="1">
      <c r="A59" s="14">
        <v>54</v>
      </c>
      <c r="B59" s="4" t="s">
        <v>97</v>
      </c>
      <c r="C59" s="15" t="s">
        <v>99</v>
      </c>
      <c r="D59" s="11" t="s">
        <v>170</v>
      </c>
      <c r="E59" s="67" t="s">
        <v>280</v>
      </c>
      <c r="F59"/>
      <c r="G59"/>
      <c r="H59"/>
    </row>
    <row r="60" spans="1:8" s="3" customFormat="1">
      <c r="A60" s="14">
        <v>55</v>
      </c>
      <c r="B60" s="4" t="s">
        <v>97</v>
      </c>
      <c r="C60" s="117" t="s">
        <v>165</v>
      </c>
      <c r="D60" s="11" t="s">
        <v>171</v>
      </c>
      <c r="E60" s="67" t="s">
        <v>280</v>
      </c>
      <c r="F60"/>
      <c r="G60"/>
      <c r="H60"/>
    </row>
    <row r="61" spans="1:8" s="3" customFormat="1">
      <c r="A61" s="14">
        <v>56</v>
      </c>
      <c r="B61" s="4" t="s">
        <v>97</v>
      </c>
      <c r="C61" s="15" t="s">
        <v>209</v>
      </c>
      <c r="D61" s="11" t="s">
        <v>171</v>
      </c>
      <c r="E61" s="67" t="s">
        <v>280</v>
      </c>
      <c r="F61"/>
      <c r="G61"/>
      <c r="H61"/>
    </row>
    <row r="62" spans="1:8" s="3" customFormat="1">
      <c r="A62" s="14">
        <v>57</v>
      </c>
      <c r="B62" s="4" t="s">
        <v>97</v>
      </c>
      <c r="C62" s="15" t="s">
        <v>210</v>
      </c>
      <c r="D62" s="11" t="s">
        <v>171</v>
      </c>
      <c r="E62" s="67" t="s">
        <v>280</v>
      </c>
      <c r="F62"/>
      <c r="G62"/>
      <c r="H62"/>
    </row>
    <row r="63" spans="1:8" s="3" customFormat="1" hidden="1">
      <c r="A63" s="14">
        <v>58</v>
      </c>
      <c r="B63" s="4" t="s">
        <v>97</v>
      </c>
      <c r="C63" s="162" t="s">
        <v>169</v>
      </c>
      <c r="D63" s="11" t="s">
        <v>171</v>
      </c>
      <c r="E63" s="67" t="s">
        <v>392</v>
      </c>
      <c r="F63"/>
      <c r="G63"/>
      <c r="H63"/>
    </row>
    <row r="64" spans="1:8" s="3" customFormat="1">
      <c r="A64" s="14">
        <v>59</v>
      </c>
      <c r="B64" s="4" t="s">
        <v>97</v>
      </c>
      <c r="C64" s="15" t="s">
        <v>211</v>
      </c>
      <c r="D64" s="11" t="s">
        <v>171</v>
      </c>
      <c r="E64" s="67" t="s">
        <v>280</v>
      </c>
      <c r="F64"/>
      <c r="G64"/>
      <c r="H64"/>
    </row>
    <row r="65" spans="1:8" s="3" customFormat="1">
      <c r="A65" s="14">
        <v>60</v>
      </c>
      <c r="B65" s="4" t="s">
        <v>97</v>
      </c>
      <c r="C65" s="15" t="s">
        <v>161</v>
      </c>
      <c r="D65" s="11" t="s">
        <v>170</v>
      </c>
      <c r="E65" s="67" t="s">
        <v>280</v>
      </c>
      <c r="F65"/>
      <c r="G65"/>
      <c r="H65"/>
    </row>
    <row r="66" spans="1:8" s="3" customFormat="1">
      <c r="A66" s="14">
        <v>61</v>
      </c>
      <c r="B66" s="4" t="s">
        <v>97</v>
      </c>
      <c r="C66" s="15" t="s">
        <v>98</v>
      </c>
      <c r="D66" s="11" t="s">
        <v>171</v>
      </c>
      <c r="E66" s="67" t="s">
        <v>280</v>
      </c>
      <c r="F66"/>
      <c r="G66"/>
      <c r="H66"/>
    </row>
    <row r="67" spans="1:8" s="3" customFormat="1">
      <c r="A67" s="14">
        <v>62</v>
      </c>
      <c r="B67" s="4" t="s">
        <v>68</v>
      </c>
      <c r="C67" s="15" t="s">
        <v>212</v>
      </c>
      <c r="D67" s="11" t="s">
        <v>170</v>
      </c>
      <c r="E67" s="67" t="s">
        <v>280</v>
      </c>
      <c r="F67"/>
      <c r="G67"/>
      <c r="H67"/>
    </row>
    <row r="68" spans="1:8" s="3" customFormat="1">
      <c r="A68" s="14">
        <v>63</v>
      </c>
      <c r="B68" s="4" t="s">
        <v>68</v>
      </c>
      <c r="C68" s="15" t="s">
        <v>213</v>
      </c>
      <c r="D68" s="11" t="s">
        <v>171</v>
      </c>
      <c r="E68" s="67" t="s">
        <v>280</v>
      </c>
      <c r="F68"/>
      <c r="G68"/>
      <c r="H68"/>
    </row>
    <row r="69" spans="1:8" s="3" customFormat="1">
      <c r="A69" s="14">
        <v>64</v>
      </c>
      <c r="B69" s="4" t="s">
        <v>68</v>
      </c>
      <c r="C69" s="15" t="s">
        <v>149</v>
      </c>
      <c r="D69" s="11" t="s">
        <v>171</v>
      </c>
      <c r="E69" s="67" t="s">
        <v>280</v>
      </c>
      <c r="F69"/>
      <c r="G69"/>
      <c r="H69"/>
    </row>
    <row r="70" spans="1:8" s="3" customFormat="1">
      <c r="A70" s="14">
        <v>65</v>
      </c>
      <c r="B70" s="4" t="s">
        <v>68</v>
      </c>
      <c r="C70" s="15" t="s">
        <v>214</v>
      </c>
      <c r="D70" s="11" t="s">
        <v>171</v>
      </c>
      <c r="E70" s="67" t="s">
        <v>280</v>
      </c>
      <c r="F70"/>
      <c r="G70"/>
      <c r="H70"/>
    </row>
    <row r="71" spans="1:8" s="3" customFormat="1" hidden="1">
      <c r="A71" s="14">
        <v>66</v>
      </c>
      <c r="B71" s="4" t="s">
        <v>68</v>
      </c>
      <c r="C71" s="15" t="s">
        <v>215</v>
      </c>
      <c r="D71" s="11" t="s">
        <v>170</v>
      </c>
      <c r="E71" s="67" t="s">
        <v>282</v>
      </c>
      <c r="F71"/>
      <c r="G71"/>
      <c r="H71"/>
    </row>
    <row r="72" spans="1:8" s="3" customFormat="1" hidden="1">
      <c r="A72" s="14">
        <v>67</v>
      </c>
      <c r="B72" s="4" t="s">
        <v>68</v>
      </c>
      <c r="C72" s="15" t="s">
        <v>216</v>
      </c>
      <c r="D72" s="11" t="s">
        <v>171</v>
      </c>
      <c r="E72" s="67" t="s">
        <v>282</v>
      </c>
      <c r="F72"/>
      <c r="G72"/>
      <c r="H72"/>
    </row>
    <row r="73" spans="1:8" s="3" customFormat="1" hidden="1">
      <c r="A73" s="14">
        <v>68</v>
      </c>
      <c r="B73" s="4" t="s">
        <v>68</v>
      </c>
      <c r="C73" s="15" t="s">
        <v>132</v>
      </c>
      <c r="D73" s="11" t="s">
        <v>171</v>
      </c>
      <c r="E73" s="67" t="s">
        <v>282</v>
      </c>
      <c r="F73"/>
      <c r="G73"/>
      <c r="H73"/>
    </row>
    <row r="74" spans="1:8" s="3" customFormat="1" hidden="1">
      <c r="A74" s="14">
        <v>69</v>
      </c>
      <c r="B74" s="4" t="s">
        <v>68</v>
      </c>
      <c r="C74" s="15" t="s">
        <v>217</v>
      </c>
      <c r="D74" s="11" t="s">
        <v>171</v>
      </c>
      <c r="E74" s="67" t="s">
        <v>282</v>
      </c>
      <c r="F74"/>
      <c r="G74"/>
      <c r="H74"/>
    </row>
    <row r="75" spans="1:8" s="3" customFormat="1" hidden="1">
      <c r="A75" s="14">
        <v>70</v>
      </c>
      <c r="B75" s="4" t="s">
        <v>68</v>
      </c>
      <c r="C75" s="15" t="s">
        <v>218</v>
      </c>
      <c r="D75" s="11" t="s">
        <v>171</v>
      </c>
      <c r="E75" s="67" t="s">
        <v>282</v>
      </c>
      <c r="F75"/>
      <c r="G75"/>
      <c r="H75"/>
    </row>
    <row r="76" spans="1:8" s="3" customFormat="1" hidden="1">
      <c r="A76" s="14">
        <v>71</v>
      </c>
      <c r="B76" s="4" t="s">
        <v>68</v>
      </c>
      <c r="C76" s="15" t="s">
        <v>219</v>
      </c>
      <c r="D76" s="11" t="s">
        <v>171</v>
      </c>
      <c r="E76" s="67" t="s">
        <v>282</v>
      </c>
      <c r="F76"/>
      <c r="G76"/>
      <c r="H76"/>
    </row>
    <row r="77" spans="1:8" s="3" customFormat="1">
      <c r="A77" s="14">
        <v>72</v>
      </c>
      <c r="B77" s="4" t="s">
        <v>100</v>
      </c>
      <c r="C77" s="15" t="s">
        <v>220</v>
      </c>
      <c r="D77" s="11" t="s">
        <v>170</v>
      </c>
      <c r="E77" s="67" t="s">
        <v>280</v>
      </c>
      <c r="F77"/>
      <c r="G77"/>
      <c r="H77"/>
    </row>
    <row r="78" spans="1:8" s="3" customFormat="1">
      <c r="A78" s="14">
        <v>73</v>
      </c>
      <c r="B78" s="4" t="s">
        <v>100</v>
      </c>
      <c r="C78" s="15" t="s">
        <v>101</v>
      </c>
      <c r="D78" s="11" t="s">
        <v>171</v>
      </c>
      <c r="E78" s="67" t="s">
        <v>280</v>
      </c>
      <c r="F78"/>
      <c r="G78"/>
      <c r="H78"/>
    </row>
    <row r="79" spans="1:8" s="3" customFormat="1">
      <c r="A79" s="14">
        <v>74</v>
      </c>
      <c r="B79" s="4" t="s">
        <v>100</v>
      </c>
      <c r="C79" s="15" t="s">
        <v>221</v>
      </c>
      <c r="D79" s="11" t="s">
        <v>171</v>
      </c>
      <c r="E79" s="67" t="s">
        <v>280</v>
      </c>
      <c r="F79"/>
      <c r="G79"/>
      <c r="H79"/>
    </row>
    <row r="80" spans="1:8" s="3" customFormat="1">
      <c r="A80" s="14">
        <v>75</v>
      </c>
      <c r="B80" s="4" t="s">
        <v>100</v>
      </c>
      <c r="C80" s="15" t="s">
        <v>222</v>
      </c>
      <c r="D80" s="11" t="s">
        <v>171</v>
      </c>
      <c r="E80" s="67" t="s">
        <v>280</v>
      </c>
      <c r="F80"/>
      <c r="G80"/>
      <c r="H80"/>
    </row>
    <row r="81" spans="1:8" s="3" customFormat="1">
      <c r="A81" s="14">
        <v>76</v>
      </c>
      <c r="B81" s="4" t="s">
        <v>100</v>
      </c>
      <c r="C81" s="15" t="s">
        <v>223</v>
      </c>
      <c r="D81" s="11" t="s">
        <v>171</v>
      </c>
      <c r="E81" s="67" t="s">
        <v>280</v>
      </c>
      <c r="F81"/>
      <c r="G81"/>
      <c r="H81"/>
    </row>
    <row r="82" spans="1:8" s="3" customFormat="1">
      <c r="A82" s="14">
        <v>77</v>
      </c>
      <c r="B82" s="4" t="s">
        <v>100</v>
      </c>
      <c r="C82" s="15" t="s">
        <v>224</v>
      </c>
      <c r="D82" s="11" t="s">
        <v>171</v>
      </c>
      <c r="E82" s="67" t="s">
        <v>280</v>
      </c>
      <c r="F82"/>
      <c r="G82"/>
      <c r="H82"/>
    </row>
    <row r="83" spans="1:8" s="3" customFormat="1">
      <c r="A83" s="14">
        <v>78</v>
      </c>
      <c r="B83" s="4" t="s">
        <v>100</v>
      </c>
      <c r="C83" s="15" t="s">
        <v>225</v>
      </c>
      <c r="D83" s="11" t="s">
        <v>171</v>
      </c>
      <c r="E83" s="67" t="s">
        <v>280</v>
      </c>
      <c r="F83"/>
      <c r="G83"/>
      <c r="H83"/>
    </row>
    <row r="84" spans="1:8" s="3" customFormat="1">
      <c r="A84" s="14">
        <v>79</v>
      </c>
      <c r="B84" s="4" t="s">
        <v>100</v>
      </c>
      <c r="C84" s="15" t="s">
        <v>226</v>
      </c>
      <c r="D84" s="11" t="s">
        <v>171</v>
      </c>
      <c r="E84" s="67" t="s">
        <v>280</v>
      </c>
      <c r="F84"/>
      <c r="G84"/>
      <c r="H84"/>
    </row>
    <row r="85" spans="1:8" s="3" customFormat="1">
      <c r="A85" s="14">
        <v>80</v>
      </c>
      <c r="B85" s="4" t="s">
        <v>100</v>
      </c>
      <c r="C85" s="15" t="s">
        <v>227</v>
      </c>
      <c r="D85" s="11" t="s">
        <v>170</v>
      </c>
      <c r="E85" s="67" t="s">
        <v>280</v>
      </c>
      <c r="F85"/>
      <c r="G85"/>
      <c r="H85"/>
    </row>
    <row r="86" spans="1:8" s="3" customFormat="1">
      <c r="A86" s="14">
        <v>81</v>
      </c>
      <c r="B86" s="4" t="s">
        <v>100</v>
      </c>
      <c r="C86" s="15" t="s">
        <v>228</v>
      </c>
      <c r="D86" s="11" t="s">
        <v>170</v>
      </c>
      <c r="E86" s="67" t="s">
        <v>280</v>
      </c>
      <c r="F86"/>
      <c r="G86"/>
      <c r="H86"/>
    </row>
    <row r="87" spans="1:8" s="3" customFormat="1">
      <c r="A87" s="14">
        <v>82</v>
      </c>
      <c r="B87" s="4" t="s">
        <v>100</v>
      </c>
      <c r="C87" s="15" t="s">
        <v>229</v>
      </c>
      <c r="D87" s="11" t="s">
        <v>171</v>
      </c>
      <c r="E87" s="67" t="s">
        <v>280</v>
      </c>
      <c r="F87"/>
      <c r="G87"/>
      <c r="H87"/>
    </row>
    <row r="88" spans="1:8" s="3" customFormat="1">
      <c r="A88" s="14">
        <v>83</v>
      </c>
      <c r="B88" s="4" t="s">
        <v>100</v>
      </c>
      <c r="C88" s="15" t="s">
        <v>230</v>
      </c>
      <c r="D88" s="11" t="s">
        <v>170</v>
      </c>
      <c r="E88" s="67" t="s">
        <v>280</v>
      </c>
      <c r="F88"/>
      <c r="G88"/>
      <c r="H88"/>
    </row>
    <row r="89" spans="1:8" s="3" customFormat="1" hidden="1">
      <c r="A89" s="14">
        <v>84</v>
      </c>
      <c r="B89" s="4" t="s">
        <v>100</v>
      </c>
      <c r="C89" s="15" t="s">
        <v>231</v>
      </c>
      <c r="D89" s="11" t="s">
        <v>171</v>
      </c>
      <c r="E89" s="67" t="s">
        <v>282</v>
      </c>
      <c r="F89"/>
      <c r="G89"/>
      <c r="H89"/>
    </row>
    <row r="90" spans="1:8" s="3" customFormat="1">
      <c r="A90" s="14">
        <v>85</v>
      </c>
      <c r="B90" s="4" t="s">
        <v>278</v>
      </c>
      <c r="C90" s="15" t="s">
        <v>232</v>
      </c>
      <c r="D90" s="11" t="s">
        <v>171</v>
      </c>
      <c r="E90" s="67" t="s">
        <v>280</v>
      </c>
      <c r="F90"/>
      <c r="G90"/>
      <c r="H90"/>
    </row>
    <row r="91" spans="1:8" s="3" customFormat="1">
      <c r="A91" s="14">
        <v>86</v>
      </c>
      <c r="B91" s="4" t="s">
        <v>142</v>
      </c>
      <c r="C91" s="15" t="s">
        <v>151</v>
      </c>
      <c r="D91" s="11" t="s">
        <v>170</v>
      </c>
      <c r="E91" s="67" t="s">
        <v>280</v>
      </c>
      <c r="F91"/>
      <c r="G91"/>
      <c r="H91"/>
    </row>
    <row r="92" spans="1:8" s="3" customFormat="1">
      <c r="A92" s="14">
        <v>87</v>
      </c>
      <c r="B92" s="4" t="s">
        <v>142</v>
      </c>
      <c r="C92" s="15" t="s">
        <v>156</v>
      </c>
      <c r="D92" s="11" t="s">
        <v>170</v>
      </c>
      <c r="E92" s="67" t="s">
        <v>280</v>
      </c>
      <c r="F92"/>
      <c r="G92"/>
      <c r="H92"/>
    </row>
    <row r="93" spans="1:8" s="3" customFormat="1">
      <c r="A93" s="14">
        <v>88</v>
      </c>
      <c r="B93" s="4" t="s">
        <v>142</v>
      </c>
      <c r="C93" s="15" t="s">
        <v>159</v>
      </c>
      <c r="D93" s="11" t="s">
        <v>170</v>
      </c>
      <c r="E93" s="67" t="s">
        <v>280</v>
      </c>
      <c r="F93"/>
      <c r="G93"/>
      <c r="H93"/>
    </row>
    <row r="94" spans="1:8" s="3" customFormat="1">
      <c r="A94" s="14">
        <v>89</v>
      </c>
      <c r="B94" s="4" t="s">
        <v>142</v>
      </c>
      <c r="C94" s="15" t="s">
        <v>233</v>
      </c>
      <c r="D94" s="11" t="s">
        <v>170</v>
      </c>
      <c r="E94" s="67" t="s">
        <v>280</v>
      </c>
      <c r="F94"/>
      <c r="G94"/>
      <c r="H94"/>
    </row>
    <row r="95" spans="1:8" s="3" customFormat="1">
      <c r="A95" s="14">
        <v>90</v>
      </c>
      <c r="B95" s="4" t="s">
        <v>142</v>
      </c>
      <c r="C95" s="15" t="s">
        <v>234</v>
      </c>
      <c r="D95" s="11" t="s">
        <v>171</v>
      </c>
      <c r="E95" s="67" t="s">
        <v>280</v>
      </c>
      <c r="F95"/>
      <c r="G95"/>
      <c r="H95"/>
    </row>
    <row r="96" spans="1:8" s="3" customFormat="1">
      <c r="A96" s="14">
        <v>91</v>
      </c>
      <c r="B96" s="4" t="s">
        <v>142</v>
      </c>
      <c r="C96" s="15" t="s">
        <v>235</v>
      </c>
      <c r="D96" s="11" t="s">
        <v>171</v>
      </c>
      <c r="E96" s="67" t="s">
        <v>280</v>
      </c>
      <c r="F96"/>
      <c r="G96"/>
      <c r="H96"/>
    </row>
    <row r="97" spans="1:8" s="3" customFormat="1">
      <c r="A97" s="14">
        <v>92</v>
      </c>
      <c r="B97" s="59" t="s">
        <v>142</v>
      </c>
      <c r="C97" s="117" t="s">
        <v>236</v>
      </c>
      <c r="D97" s="61" t="s">
        <v>170</v>
      </c>
      <c r="E97" s="66" t="s">
        <v>280</v>
      </c>
      <c r="F97"/>
      <c r="G97"/>
      <c r="H97"/>
    </row>
    <row r="98" spans="1:8" s="3" customFormat="1">
      <c r="A98" s="14">
        <v>93</v>
      </c>
      <c r="B98" s="4" t="s">
        <v>142</v>
      </c>
      <c r="C98" s="15" t="s">
        <v>147</v>
      </c>
      <c r="D98" s="11" t="s">
        <v>171</v>
      </c>
      <c r="E98" s="67" t="s">
        <v>280</v>
      </c>
      <c r="F98"/>
      <c r="G98"/>
      <c r="H98"/>
    </row>
    <row r="99" spans="1:8" s="3" customFormat="1">
      <c r="A99" s="14">
        <v>94</v>
      </c>
      <c r="B99" s="4" t="s">
        <v>278</v>
      </c>
      <c r="C99" s="15" t="s">
        <v>237</v>
      </c>
      <c r="D99" s="11" t="s">
        <v>170</v>
      </c>
      <c r="E99" s="67" t="s">
        <v>280</v>
      </c>
      <c r="F99"/>
      <c r="G99"/>
      <c r="H99"/>
    </row>
    <row r="100" spans="1:8" s="3" customFormat="1">
      <c r="A100" s="14">
        <v>95</v>
      </c>
      <c r="B100" s="4" t="s">
        <v>83</v>
      </c>
      <c r="C100" s="15" t="s">
        <v>238</v>
      </c>
      <c r="D100" s="11" t="s">
        <v>170</v>
      </c>
      <c r="E100" s="67" t="s">
        <v>280</v>
      </c>
      <c r="F100"/>
      <c r="G100"/>
      <c r="H100"/>
    </row>
    <row r="101" spans="1:8" s="3" customFormat="1">
      <c r="A101" s="14">
        <v>96</v>
      </c>
      <c r="B101" s="4" t="s">
        <v>83</v>
      </c>
      <c r="C101" s="15" t="s">
        <v>239</v>
      </c>
      <c r="D101" s="11" t="s">
        <v>170</v>
      </c>
      <c r="E101" s="67" t="s">
        <v>280</v>
      </c>
      <c r="F101"/>
      <c r="G101"/>
      <c r="H101"/>
    </row>
    <row r="102" spans="1:8" s="3" customFormat="1">
      <c r="A102" s="14">
        <v>97</v>
      </c>
      <c r="B102" s="4" t="s">
        <v>83</v>
      </c>
      <c r="C102" s="15" t="s">
        <v>240</v>
      </c>
      <c r="D102" s="11" t="s">
        <v>170</v>
      </c>
      <c r="E102" s="67" t="s">
        <v>280</v>
      </c>
      <c r="F102"/>
      <c r="G102"/>
      <c r="H102"/>
    </row>
    <row r="103" spans="1:8" s="3" customFormat="1">
      <c r="A103" s="14">
        <v>98</v>
      </c>
      <c r="B103" s="4" t="s">
        <v>83</v>
      </c>
      <c r="C103" s="15" t="s">
        <v>106</v>
      </c>
      <c r="D103" s="11" t="s">
        <v>171</v>
      </c>
      <c r="E103" s="67" t="s">
        <v>280</v>
      </c>
      <c r="F103"/>
      <c r="G103"/>
      <c r="H103"/>
    </row>
    <row r="104" spans="1:8" s="3" customFormat="1">
      <c r="A104" s="14">
        <v>99</v>
      </c>
      <c r="B104" s="4" t="s">
        <v>83</v>
      </c>
      <c r="C104" s="15" t="s">
        <v>241</v>
      </c>
      <c r="D104" s="11" t="s">
        <v>171</v>
      </c>
      <c r="E104" s="67" t="s">
        <v>280</v>
      </c>
      <c r="F104"/>
      <c r="G104"/>
      <c r="H104"/>
    </row>
    <row r="105" spans="1:8" s="3" customFormat="1">
      <c r="A105" s="14">
        <v>100</v>
      </c>
      <c r="B105" s="4" t="s">
        <v>83</v>
      </c>
      <c r="C105" s="15" t="s">
        <v>242</v>
      </c>
      <c r="D105" s="11" t="s">
        <v>171</v>
      </c>
      <c r="E105" s="67" t="s">
        <v>280</v>
      </c>
      <c r="F105"/>
      <c r="G105"/>
      <c r="H105"/>
    </row>
    <row r="106" spans="1:8" s="3" customFormat="1">
      <c r="A106" s="14">
        <v>101</v>
      </c>
      <c r="B106" s="4" t="s">
        <v>83</v>
      </c>
      <c r="C106" s="15" t="s">
        <v>243</v>
      </c>
      <c r="D106" s="11" t="s">
        <v>171</v>
      </c>
      <c r="E106" s="67" t="s">
        <v>280</v>
      </c>
      <c r="F106"/>
      <c r="G106"/>
      <c r="H106"/>
    </row>
    <row r="107" spans="1:8" s="3" customFormat="1" hidden="1">
      <c r="A107" s="14">
        <v>102</v>
      </c>
      <c r="B107" s="4" t="s">
        <v>83</v>
      </c>
      <c r="C107" s="162" t="s">
        <v>244</v>
      </c>
      <c r="D107" s="11" t="s">
        <v>171</v>
      </c>
      <c r="E107" s="67" t="s">
        <v>392</v>
      </c>
      <c r="F107"/>
      <c r="G107"/>
      <c r="H107"/>
    </row>
    <row r="108" spans="1:8" s="3" customFormat="1">
      <c r="A108" s="14">
        <v>103</v>
      </c>
      <c r="B108" s="4" t="s">
        <v>83</v>
      </c>
      <c r="C108" s="15" t="s">
        <v>245</v>
      </c>
      <c r="D108" s="11" t="s">
        <v>171</v>
      </c>
      <c r="E108" s="67" t="s">
        <v>280</v>
      </c>
      <c r="F108"/>
      <c r="G108"/>
      <c r="H108"/>
    </row>
    <row r="109" spans="1:8" s="3" customFormat="1">
      <c r="A109" s="14">
        <v>104</v>
      </c>
      <c r="B109" s="4" t="s">
        <v>83</v>
      </c>
      <c r="C109" s="15" t="s">
        <v>246</v>
      </c>
      <c r="D109" s="11" t="s">
        <v>170</v>
      </c>
      <c r="E109" s="67" t="s">
        <v>280</v>
      </c>
      <c r="F109"/>
      <c r="G109"/>
      <c r="H109"/>
    </row>
    <row r="110" spans="1:8" s="3" customFormat="1">
      <c r="A110" s="14">
        <v>105</v>
      </c>
      <c r="B110" s="4" t="s">
        <v>83</v>
      </c>
      <c r="C110" s="15" t="s">
        <v>247</v>
      </c>
      <c r="D110" s="11" t="s">
        <v>171</v>
      </c>
      <c r="E110" s="67" t="s">
        <v>280</v>
      </c>
      <c r="F110"/>
      <c r="G110"/>
      <c r="H110"/>
    </row>
    <row r="111" spans="1:8" s="3" customFormat="1">
      <c r="A111" s="14">
        <v>106</v>
      </c>
      <c r="B111" s="4" t="s">
        <v>83</v>
      </c>
      <c r="C111" s="15" t="s">
        <v>248</v>
      </c>
      <c r="D111" s="11" t="s">
        <v>171</v>
      </c>
      <c r="E111" s="67" t="s">
        <v>280</v>
      </c>
      <c r="F111"/>
      <c r="G111"/>
      <c r="H111"/>
    </row>
    <row r="112" spans="1:8" s="3" customFormat="1">
      <c r="A112" s="14">
        <v>107</v>
      </c>
      <c r="B112" s="4" t="s">
        <v>66</v>
      </c>
      <c r="C112" s="15" t="s">
        <v>249</v>
      </c>
      <c r="D112" s="11" t="s">
        <v>170</v>
      </c>
      <c r="E112" s="67" t="s">
        <v>280</v>
      </c>
      <c r="F112"/>
      <c r="G112"/>
      <c r="H112"/>
    </row>
    <row r="113" spans="1:38" s="3" customFormat="1">
      <c r="A113" s="14">
        <v>108</v>
      </c>
      <c r="B113" s="59" t="s">
        <v>66</v>
      </c>
      <c r="C113" s="117" t="s">
        <v>250</v>
      </c>
      <c r="D113" s="61" t="s">
        <v>171</v>
      </c>
      <c r="E113" s="66" t="s">
        <v>280</v>
      </c>
      <c r="F113"/>
      <c r="G113"/>
      <c r="H113"/>
    </row>
    <row r="114" spans="1:38" s="3" customFormat="1">
      <c r="A114" s="14">
        <v>109</v>
      </c>
      <c r="B114" s="59" t="s">
        <v>66</v>
      </c>
      <c r="C114" s="117" t="s">
        <v>168</v>
      </c>
      <c r="D114" s="61" t="s">
        <v>171</v>
      </c>
      <c r="E114" s="66" t="s">
        <v>280</v>
      </c>
      <c r="F114"/>
      <c r="G114"/>
      <c r="H114"/>
    </row>
    <row r="115" spans="1:38" s="3" customFormat="1">
      <c r="A115" s="14">
        <v>110</v>
      </c>
      <c r="B115" s="59" t="s">
        <v>66</v>
      </c>
      <c r="C115" s="117" t="s">
        <v>164</v>
      </c>
      <c r="D115" s="61" t="s">
        <v>171</v>
      </c>
      <c r="E115" s="66" t="s">
        <v>280</v>
      </c>
      <c r="F115"/>
      <c r="G115"/>
      <c r="H115"/>
    </row>
    <row r="116" spans="1:38" s="3" customFormat="1">
      <c r="A116" s="14">
        <v>111</v>
      </c>
      <c r="B116" s="59" t="s">
        <v>66</v>
      </c>
      <c r="C116" s="117" t="s">
        <v>251</v>
      </c>
      <c r="D116" s="61" t="s">
        <v>171</v>
      </c>
      <c r="E116" s="66" t="s">
        <v>280</v>
      </c>
      <c r="F116"/>
      <c r="G116"/>
      <c r="H116"/>
    </row>
    <row r="117" spans="1:38" s="3" customFormat="1">
      <c r="A117" s="14">
        <v>112</v>
      </c>
      <c r="B117" s="4" t="s">
        <v>66</v>
      </c>
      <c r="C117" s="15" t="s">
        <v>252</v>
      </c>
      <c r="D117" s="11" t="s">
        <v>171</v>
      </c>
      <c r="E117" s="67" t="s">
        <v>280</v>
      </c>
      <c r="F117"/>
      <c r="G117"/>
      <c r="H117"/>
    </row>
    <row r="118" spans="1:38" s="3" customFormat="1">
      <c r="A118" s="14">
        <v>113</v>
      </c>
      <c r="B118" s="4" t="s">
        <v>66</v>
      </c>
      <c r="C118" s="15" t="s">
        <v>253</v>
      </c>
      <c r="D118" s="11" t="s">
        <v>171</v>
      </c>
      <c r="E118" s="67" t="s">
        <v>280</v>
      </c>
      <c r="F118"/>
      <c r="G118"/>
      <c r="H118"/>
    </row>
    <row r="119" spans="1:38" s="3" customFormat="1">
      <c r="A119" s="14">
        <v>114</v>
      </c>
      <c r="B119" s="4" t="s">
        <v>66</v>
      </c>
      <c r="C119" s="15" t="s">
        <v>254</v>
      </c>
      <c r="D119" s="11" t="s">
        <v>170</v>
      </c>
      <c r="E119" s="67" t="s">
        <v>280</v>
      </c>
      <c r="F119"/>
      <c r="G119"/>
      <c r="H119"/>
    </row>
    <row r="120" spans="1:38" s="3" customFormat="1">
      <c r="A120" s="14">
        <v>115</v>
      </c>
      <c r="B120" s="4" t="s">
        <v>66</v>
      </c>
      <c r="C120" s="15" t="s">
        <v>120</v>
      </c>
      <c r="D120" s="11" t="s">
        <v>171</v>
      </c>
      <c r="E120" s="67" t="s">
        <v>280</v>
      </c>
      <c r="F120"/>
      <c r="G120"/>
      <c r="H120"/>
    </row>
    <row r="121" spans="1:38" s="91" customFormat="1">
      <c r="A121" s="14">
        <v>116</v>
      </c>
      <c r="B121" s="4" t="s">
        <v>66</v>
      </c>
      <c r="C121" s="15" t="s">
        <v>155</v>
      </c>
      <c r="D121" s="11" t="s">
        <v>170</v>
      </c>
      <c r="E121" s="67" t="s">
        <v>280</v>
      </c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</row>
    <row r="122" spans="1:38">
      <c r="A122" s="14">
        <v>117</v>
      </c>
      <c r="B122" s="4" t="s">
        <v>66</v>
      </c>
      <c r="C122" s="15" t="s">
        <v>148</v>
      </c>
      <c r="D122" s="11" t="s">
        <v>171</v>
      </c>
      <c r="E122" s="67" t="s">
        <v>280</v>
      </c>
      <c r="G122"/>
    </row>
    <row r="123" spans="1:38">
      <c r="A123" s="14">
        <v>118</v>
      </c>
      <c r="B123" s="4" t="s">
        <v>66</v>
      </c>
      <c r="C123" s="15" t="s">
        <v>119</v>
      </c>
      <c r="D123" s="11" t="s">
        <v>170</v>
      </c>
      <c r="E123" s="67" t="s">
        <v>280</v>
      </c>
      <c r="G123"/>
    </row>
    <row r="124" spans="1:38">
      <c r="A124" s="14">
        <v>119</v>
      </c>
      <c r="B124" s="4" t="s">
        <v>66</v>
      </c>
      <c r="C124" s="15" t="s">
        <v>255</v>
      </c>
      <c r="D124" s="11" t="s">
        <v>171</v>
      </c>
      <c r="E124" s="67" t="s">
        <v>280</v>
      </c>
      <c r="G124"/>
    </row>
    <row r="125" spans="1:38">
      <c r="A125" s="14">
        <v>120</v>
      </c>
      <c r="B125" s="4" t="s">
        <v>66</v>
      </c>
      <c r="C125" s="15" t="s">
        <v>256</v>
      </c>
      <c r="D125" s="11" t="s">
        <v>171</v>
      </c>
      <c r="E125" s="120" t="s">
        <v>280</v>
      </c>
      <c r="G125"/>
    </row>
    <row r="126" spans="1:38">
      <c r="A126" s="14">
        <v>121</v>
      </c>
      <c r="B126" s="4" t="s">
        <v>66</v>
      </c>
      <c r="C126" s="15" t="s">
        <v>257</v>
      </c>
      <c r="D126" s="11" t="s">
        <v>171</v>
      </c>
      <c r="E126" s="120" t="s">
        <v>280</v>
      </c>
      <c r="G126"/>
    </row>
    <row r="127" spans="1:38">
      <c r="A127" s="14">
        <v>122</v>
      </c>
      <c r="B127" s="4" t="s">
        <v>66</v>
      </c>
      <c r="C127" s="15" t="s">
        <v>121</v>
      </c>
      <c r="D127" s="11" t="s">
        <v>171</v>
      </c>
      <c r="E127" s="120" t="s">
        <v>280</v>
      </c>
      <c r="G127"/>
    </row>
    <row r="128" spans="1:38" hidden="1">
      <c r="A128" s="14">
        <v>123</v>
      </c>
      <c r="B128" s="4" t="s">
        <v>66</v>
      </c>
      <c r="C128" s="15" t="s">
        <v>258</v>
      </c>
      <c r="D128" s="11" t="s">
        <v>171</v>
      </c>
      <c r="E128" s="120" t="s">
        <v>282</v>
      </c>
      <c r="G128"/>
    </row>
    <row r="129" spans="1:7">
      <c r="A129" s="14">
        <v>124</v>
      </c>
      <c r="B129" s="4" t="s">
        <v>11</v>
      </c>
      <c r="C129" s="15" t="s">
        <v>158</v>
      </c>
      <c r="D129" s="11" t="s">
        <v>170</v>
      </c>
      <c r="E129" s="120" t="s">
        <v>280</v>
      </c>
      <c r="G129"/>
    </row>
    <row r="130" spans="1:7">
      <c r="A130" s="14">
        <v>125</v>
      </c>
      <c r="B130" s="4" t="s">
        <v>11</v>
      </c>
      <c r="C130" s="15" t="s">
        <v>259</v>
      </c>
      <c r="D130" s="11" t="s">
        <v>170</v>
      </c>
      <c r="E130" s="120" t="s">
        <v>280</v>
      </c>
      <c r="G130"/>
    </row>
    <row r="131" spans="1:7">
      <c r="A131" s="14">
        <v>126</v>
      </c>
      <c r="B131" s="4" t="s">
        <v>11</v>
      </c>
      <c r="C131" s="15" t="s">
        <v>111</v>
      </c>
      <c r="D131" s="11" t="s">
        <v>171</v>
      </c>
      <c r="E131" s="120" t="s">
        <v>280</v>
      </c>
      <c r="G131"/>
    </row>
    <row r="132" spans="1:7">
      <c r="A132" s="14">
        <v>127</v>
      </c>
      <c r="B132" s="4" t="s">
        <v>11</v>
      </c>
      <c r="C132" s="15" t="s">
        <v>110</v>
      </c>
      <c r="D132" s="11" t="s">
        <v>171</v>
      </c>
      <c r="E132" s="120" t="s">
        <v>280</v>
      </c>
      <c r="G132"/>
    </row>
    <row r="133" spans="1:7">
      <c r="A133" s="14">
        <v>128</v>
      </c>
      <c r="B133" s="4" t="s">
        <v>11</v>
      </c>
      <c r="C133" s="15" t="s">
        <v>112</v>
      </c>
      <c r="D133" s="11" t="s">
        <v>171</v>
      </c>
      <c r="E133" s="120" t="s">
        <v>280</v>
      </c>
      <c r="G133"/>
    </row>
    <row r="134" spans="1:7">
      <c r="A134" s="14">
        <v>129</v>
      </c>
      <c r="B134" s="4" t="s">
        <v>11</v>
      </c>
      <c r="C134" s="15" t="s">
        <v>260</v>
      </c>
      <c r="D134" s="11" t="s">
        <v>171</v>
      </c>
      <c r="E134" s="120" t="s">
        <v>280</v>
      </c>
      <c r="G134"/>
    </row>
    <row r="135" spans="1:7">
      <c r="A135" s="14">
        <v>130</v>
      </c>
      <c r="B135" s="4" t="s">
        <v>13</v>
      </c>
      <c r="C135" s="15" t="s">
        <v>114</v>
      </c>
      <c r="D135" s="11" t="s">
        <v>171</v>
      </c>
      <c r="E135" s="120" t="s">
        <v>280</v>
      </c>
      <c r="G135"/>
    </row>
    <row r="136" spans="1:7">
      <c r="A136" s="14">
        <v>131</v>
      </c>
      <c r="B136" s="4" t="s">
        <v>13</v>
      </c>
      <c r="C136" s="15" t="s">
        <v>261</v>
      </c>
      <c r="D136" s="11" t="s">
        <v>171</v>
      </c>
      <c r="E136" s="120" t="s">
        <v>280</v>
      </c>
      <c r="G136"/>
    </row>
    <row r="137" spans="1:7">
      <c r="A137" s="14">
        <v>132</v>
      </c>
      <c r="B137" s="4" t="s">
        <v>279</v>
      </c>
      <c r="C137" s="15" t="s">
        <v>262</v>
      </c>
      <c r="D137" s="11" t="s">
        <v>170</v>
      </c>
      <c r="E137" s="120" t="s">
        <v>280</v>
      </c>
      <c r="G137"/>
    </row>
    <row r="138" spans="1:7">
      <c r="A138" s="14">
        <v>133</v>
      </c>
      <c r="B138" s="4" t="s">
        <v>279</v>
      </c>
      <c r="C138" s="15" t="s">
        <v>263</v>
      </c>
      <c r="D138" s="11" t="s">
        <v>170</v>
      </c>
      <c r="E138" s="120" t="s">
        <v>280</v>
      </c>
      <c r="G138"/>
    </row>
    <row r="139" spans="1:7">
      <c r="A139" s="14">
        <v>134</v>
      </c>
      <c r="B139" s="4" t="s">
        <v>279</v>
      </c>
      <c r="C139" s="15" t="s">
        <v>264</v>
      </c>
      <c r="D139" s="11" t="s">
        <v>170</v>
      </c>
      <c r="E139" s="120" t="s">
        <v>280</v>
      </c>
      <c r="G139"/>
    </row>
    <row r="140" spans="1:7" hidden="1">
      <c r="A140" s="14">
        <v>135</v>
      </c>
      <c r="B140" s="4" t="s">
        <v>138</v>
      </c>
      <c r="C140" s="15" t="s">
        <v>265</v>
      </c>
      <c r="D140" s="11" t="s">
        <v>170</v>
      </c>
      <c r="E140" s="120" t="s">
        <v>282</v>
      </c>
      <c r="G140"/>
    </row>
    <row r="141" spans="1:7" hidden="1">
      <c r="A141" s="14">
        <v>136</v>
      </c>
      <c r="B141" s="4" t="s">
        <v>138</v>
      </c>
      <c r="C141" s="15" t="s">
        <v>266</v>
      </c>
      <c r="D141" s="11" t="s">
        <v>171</v>
      </c>
      <c r="E141" s="120" t="s">
        <v>282</v>
      </c>
    </row>
    <row r="142" spans="1:7" hidden="1">
      <c r="A142" s="14">
        <v>137</v>
      </c>
      <c r="B142" s="4" t="s">
        <v>138</v>
      </c>
      <c r="C142" s="15" t="s">
        <v>267</v>
      </c>
      <c r="D142" s="11" t="s">
        <v>171</v>
      </c>
      <c r="E142" s="120" t="s">
        <v>282</v>
      </c>
    </row>
    <row r="143" spans="1:7" hidden="1">
      <c r="A143" s="14">
        <v>138</v>
      </c>
      <c r="B143" s="4" t="s">
        <v>138</v>
      </c>
      <c r="C143" s="15" t="s">
        <v>268</v>
      </c>
      <c r="D143" s="11" t="s">
        <v>171</v>
      </c>
      <c r="E143" s="120" t="s">
        <v>282</v>
      </c>
    </row>
    <row r="144" spans="1:7" hidden="1">
      <c r="A144" s="14">
        <v>139</v>
      </c>
      <c r="B144" s="4" t="s">
        <v>69</v>
      </c>
      <c r="C144" s="15" t="s">
        <v>269</v>
      </c>
      <c r="D144" s="11" t="s">
        <v>171</v>
      </c>
      <c r="E144" s="120" t="s">
        <v>282</v>
      </c>
    </row>
    <row r="145" spans="1:5" hidden="1">
      <c r="A145" s="14">
        <v>139</v>
      </c>
      <c r="B145" s="4" t="s">
        <v>69</v>
      </c>
      <c r="C145" s="15" t="s">
        <v>270</v>
      </c>
      <c r="D145" s="11" t="s">
        <v>171</v>
      </c>
      <c r="E145" s="120" t="s">
        <v>282</v>
      </c>
    </row>
    <row r="146" spans="1:5">
      <c r="A146" s="14">
        <v>141</v>
      </c>
      <c r="B146" s="4" t="s">
        <v>67</v>
      </c>
      <c r="C146" s="15" t="s">
        <v>271</v>
      </c>
      <c r="D146" s="11" t="s">
        <v>171</v>
      </c>
      <c r="E146" s="120" t="s">
        <v>280</v>
      </c>
    </row>
    <row r="147" spans="1:5">
      <c r="A147" s="14">
        <v>142</v>
      </c>
      <c r="B147" s="4" t="s">
        <v>67</v>
      </c>
      <c r="C147" s="15" t="s">
        <v>117</v>
      </c>
      <c r="D147" s="11" t="s">
        <v>171</v>
      </c>
      <c r="E147" s="120" t="s">
        <v>280</v>
      </c>
    </row>
    <row r="148" spans="1:5">
      <c r="A148" s="14">
        <v>143</v>
      </c>
      <c r="B148" s="4" t="s">
        <v>67</v>
      </c>
      <c r="C148" s="15" t="s">
        <v>272</v>
      </c>
      <c r="D148" s="11" t="s">
        <v>171</v>
      </c>
      <c r="E148" s="120" t="s">
        <v>280</v>
      </c>
    </row>
    <row r="149" spans="1:5">
      <c r="A149" s="14">
        <v>144</v>
      </c>
      <c r="B149" s="4" t="s">
        <v>67</v>
      </c>
      <c r="C149" s="15" t="s">
        <v>273</v>
      </c>
      <c r="D149" s="11" t="s">
        <v>170</v>
      </c>
      <c r="E149" s="120" t="s">
        <v>280</v>
      </c>
    </row>
    <row r="150" spans="1:5" ht="13.5" hidden="1" thickBot="1">
      <c r="A150" s="12">
        <v>145</v>
      </c>
      <c r="B150" s="163" t="s">
        <v>67</v>
      </c>
      <c r="C150" s="164" t="s">
        <v>274</v>
      </c>
      <c r="D150" s="165" t="s">
        <v>171</v>
      </c>
      <c r="E150" s="165" t="s">
        <v>282</v>
      </c>
    </row>
    <row r="151" spans="1:5">
      <c r="A151" s="14"/>
    </row>
    <row r="152" spans="1:5">
      <c r="A152" s="14"/>
    </row>
  </sheetData>
  <autoFilter ref="B5:E150" xr:uid="{394CE671-DAAE-4D19-B586-B5D03F216465}">
    <filterColumn colId="3">
      <filters>
        <filter val="Badminton"/>
        <filter val="Supporter"/>
      </filters>
    </filterColumn>
  </autoFilter>
  <sortState xmlns:xlrd2="http://schemas.microsoft.com/office/spreadsheetml/2017/richdata2" ref="B6:C19">
    <sortCondition ref="B6:B19"/>
    <sortCondition ref="C6:C19"/>
  </sortState>
  <mergeCells count="1">
    <mergeCell ref="C2:D3"/>
  </mergeCells>
  <pageMargins left="0.11811023622047245" right="0.11811023622047245" top="0.35433070866141736" bottom="0.35433070866141736" header="0.31496062992125984" footer="0.31496062992125984"/>
  <pageSetup paperSize="9" scale="9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8B68E-43AC-41DA-9940-03998B1519D1}">
  <dimension ref="A1:D23"/>
  <sheetViews>
    <sheetView showGridLines="0" workbookViewId="0">
      <selection activeCell="H14" sqref="H14"/>
    </sheetView>
  </sheetViews>
  <sheetFormatPr baseColWidth="10" defaultRowHeight="12.75"/>
  <cols>
    <col min="1" max="1" width="19.7109375" bestFit="1" customWidth="1"/>
    <col min="2" max="2" width="25.140625" customWidth="1"/>
    <col min="3" max="3" width="21.7109375" bestFit="1" customWidth="1"/>
    <col min="4" max="4" width="42" customWidth="1"/>
  </cols>
  <sheetData>
    <row r="1" spans="1:4">
      <c r="A1" s="92" t="s">
        <v>4</v>
      </c>
      <c r="B1" s="92" t="s">
        <v>26</v>
      </c>
      <c r="C1" s="92" t="s">
        <v>126</v>
      </c>
      <c r="D1" s="92" t="s">
        <v>84</v>
      </c>
    </row>
    <row r="2" spans="1:4">
      <c r="A2" s="81"/>
      <c r="B2" s="93"/>
      <c r="C2" s="70"/>
      <c r="D2" s="94"/>
    </row>
    <row r="3" spans="1:4">
      <c r="A3" s="151" t="s">
        <v>279</v>
      </c>
      <c r="B3" s="81" t="s">
        <v>263</v>
      </c>
      <c r="C3" s="44" t="s">
        <v>290</v>
      </c>
      <c r="D3" s="94"/>
    </row>
    <row r="4" spans="1:4">
      <c r="A4" s="150" t="s">
        <v>142</v>
      </c>
      <c r="B4" s="81" t="s">
        <v>151</v>
      </c>
      <c r="C4" s="70" t="s">
        <v>292</v>
      </c>
      <c r="D4" s="93"/>
    </row>
    <row r="5" spans="1:4">
      <c r="A5" s="150" t="s">
        <v>97</v>
      </c>
      <c r="B5" s="93" t="s">
        <v>98</v>
      </c>
      <c r="C5" s="44" t="s">
        <v>293</v>
      </c>
      <c r="D5" s="94" t="s">
        <v>85</v>
      </c>
    </row>
    <row r="6" spans="1:4">
      <c r="A6" s="150" t="s">
        <v>275</v>
      </c>
      <c r="B6" s="81" t="s">
        <v>154</v>
      </c>
      <c r="C6" s="44" t="s">
        <v>297</v>
      </c>
      <c r="D6" s="93"/>
    </row>
    <row r="7" spans="1:4">
      <c r="A7" s="150" t="s">
        <v>299</v>
      </c>
      <c r="B7" s="115" t="s">
        <v>101</v>
      </c>
      <c r="C7" s="149" t="s">
        <v>127</v>
      </c>
      <c r="D7" s="94" t="s">
        <v>90</v>
      </c>
    </row>
    <row r="8" spans="1:4">
      <c r="A8" s="150" t="s">
        <v>65</v>
      </c>
      <c r="B8" s="93" t="s">
        <v>104</v>
      </c>
      <c r="C8" s="70" t="s">
        <v>128</v>
      </c>
      <c r="D8" s="94"/>
    </row>
    <row r="9" spans="1:4">
      <c r="A9" s="151" t="s">
        <v>9</v>
      </c>
      <c r="B9" s="93" t="s">
        <v>105</v>
      </c>
      <c r="C9" s="44" t="s">
        <v>294</v>
      </c>
      <c r="D9" s="94"/>
    </row>
    <row r="10" spans="1:4">
      <c r="A10" s="151" t="s">
        <v>83</v>
      </c>
      <c r="B10" s="93" t="s">
        <v>106</v>
      </c>
      <c r="C10" s="70" t="s">
        <v>129</v>
      </c>
      <c r="D10" s="93"/>
    </row>
    <row r="11" spans="1:4">
      <c r="A11" s="151" t="s">
        <v>92</v>
      </c>
      <c r="B11" s="81" t="s">
        <v>163</v>
      </c>
      <c r="C11" s="44" t="s">
        <v>295</v>
      </c>
      <c r="D11" s="93"/>
    </row>
    <row r="12" spans="1:4">
      <c r="A12" s="150" t="s">
        <v>10</v>
      </c>
      <c r="B12" s="93" t="s">
        <v>109</v>
      </c>
      <c r="C12" s="70" t="s">
        <v>130</v>
      </c>
      <c r="D12" s="94" t="s">
        <v>86</v>
      </c>
    </row>
    <row r="13" spans="1:4">
      <c r="A13" s="150" t="s">
        <v>140</v>
      </c>
      <c r="B13" s="81" t="s">
        <v>144</v>
      </c>
      <c r="C13" s="44" t="s">
        <v>287</v>
      </c>
      <c r="D13" s="94"/>
    </row>
    <row r="14" spans="1:4">
      <c r="A14" s="151" t="s">
        <v>11</v>
      </c>
      <c r="B14" s="93" t="s">
        <v>111</v>
      </c>
      <c r="C14" s="70" t="s">
        <v>131</v>
      </c>
      <c r="D14" s="93" t="s">
        <v>87</v>
      </c>
    </row>
    <row r="15" spans="1:4">
      <c r="A15" s="151" t="s">
        <v>278</v>
      </c>
      <c r="B15" s="81" t="s">
        <v>232</v>
      </c>
      <c r="C15" s="44" t="s">
        <v>296</v>
      </c>
      <c r="D15" s="94"/>
    </row>
    <row r="16" spans="1:4">
      <c r="A16" s="151" t="s">
        <v>12</v>
      </c>
      <c r="B16" s="93" t="s">
        <v>113</v>
      </c>
      <c r="C16" s="70" t="s">
        <v>133</v>
      </c>
      <c r="D16" s="93" t="s">
        <v>88</v>
      </c>
    </row>
    <row r="17" spans="1:4">
      <c r="A17" s="151" t="s">
        <v>143</v>
      </c>
      <c r="B17" s="81" t="s">
        <v>189</v>
      </c>
      <c r="C17" s="44" t="s">
        <v>298</v>
      </c>
      <c r="D17" s="94"/>
    </row>
    <row r="18" spans="1:4">
      <c r="A18" s="151" t="s">
        <v>13</v>
      </c>
      <c r="B18" s="93" t="s">
        <v>114</v>
      </c>
      <c r="C18" s="70" t="s">
        <v>134</v>
      </c>
      <c r="D18" s="93" t="s">
        <v>89</v>
      </c>
    </row>
    <row r="19" spans="1:4">
      <c r="A19" s="150" t="s">
        <v>285</v>
      </c>
      <c r="B19" s="81" t="s">
        <v>152</v>
      </c>
      <c r="C19" s="44" t="s">
        <v>286</v>
      </c>
      <c r="D19" s="94"/>
    </row>
    <row r="20" spans="1:4">
      <c r="A20" s="150" t="s">
        <v>67</v>
      </c>
      <c r="B20" s="81" t="s">
        <v>271</v>
      </c>
      <c r="C20" s="44" t="s">
        <v>289</v>
      </c>
      <c r="D20" s="93"/>
    </row>
    <row r="21" spans="1:4">
      <c r="A21" s="150" t="s">
        <v>14</v>
      </c>
      <c r="B21" s="81" t="s">
        <v>166</v>
      </c>
      <c r="C21" s="44" t="s">
        <v>288</v>
      </c>
      <c r="D21" s="94"/>
    </row>
    <row r="22" spans="1:4">
      <c r="A22" s="150" t="s">
        <v>66</v>
      </c>
      <c r="B22" s="81" t="s">
        <v>119</v>
      </c>
      <c r="C22" s="44" t="s">
        <v>291</v>
      </c>
      <c r="D22" s="94"/>
    </row>
    <row r="23" spans="1:4">
      <c r="A23" s="64">
        <f>COUNTA(A2:A22)</f>
        <v>20</v>
      </c>
      <c r="B23" s="64"/>
      <c r="C23" s="64"/>
    </row>
  </sheetData>
  <autoFilter ref="A1:D22" xr:uid="{4AF8B68E-43AC-41DA-9940-03998B1519D1}"/>
  <sortState xmlns:xlrd2="http://schemas.microsoft.com/office/spreadsheetml/2017/richdata2" ref="A3:D22">
    <sortCondition ref="A3:A22"/>
  </sortState>
  <hyperlinks>
    <hyperlink ref="D5" r:id="rId1" xr:uid="{008FA53A-450B-4C67-BBD4-FB9A36618A61}"/>
    <hyperlink ref="D12" r:id="rId2" xr:uid="{586AA5D2-63AC-41E8-8A65-42507D880AF1}"/>
    <hyperlink ref="D7" r:id="rId3" xr:uid="{4F7E3BF8-6E76-4BEC-AB7B-CC1E76F79DF9}"/>
  </hyperlinks>
  <pageMargins left="0.7" right="0.7" top="0.75" bottom="0.75" header="0.3" footer="0.3"/>
  <pageSetup paperSize="9" orientation="portrait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4837E-06FA-4E70-8301-8D1FCC8F6535}">
  <dimension ref="E3:K13"/>
  <sheetViews>
    <sheetView showGridLines="0" workbookViewId="0">
      <selection activeCell="N39" sqref="N39"/>
    </sheetView>
  </sheetViews>
  <sheetFormatPr baseColWidth="10" defaultColWidth="11.42578125" defaultRowHeight="12.75"/>
  <cols>
    <col min="4" max="4" width="6.28515625" customWidth="1"/>
    <col min="5" max="5" width="20.5703125" customWidth="1"/>
    <col min="6" max="6" width="8" customWidth="1"/>
    <col min="8" max="8" width="14" style="72" customWidth="1"/>
  </cols>
  <sheetData>
    <row r="3" spans="5:11" ht="13.5" thickBot="1"/>
    <row r="4" spans="5:11" ht="13.5" thickBot="1">
      <c r="E4" s="50" t="s">
        <v>15</v>
      </c>
      <c r="F4" s="50" t="s">
        <v>16</v>
      </c>
      <c r="I4" s="108" t="s">
        <v>57</v>
      </c>
      <c r="J4" s="108" t="s">
        <v>58</v>
      </c>
      <c r="K4" s="108" t="s">
        <v>59</v>
      </c>
    </row>
    <row r="5" spans="5:11">
      <c r="E5" s="44" t="s">
        <v>17</v>
      </c>
      <c r="F5" s="44">
        <v>8</v>
      </c>
      <c r="H5" s="73" t="s">
        <v>60</v>
      </c>
      <c r="I5" s="70">
        <v>15</v>
      </c>
      <c r="J5" s="70">
        <v>11</v>
      </c>
      <c r="K5" s="70">
        <v>7</v>
      </c>
    </row>
    <row r="6" spans="5:11">
      <c r="E6" s="44" t="s">
        <v>18</v>
      </c>
      <c r="F6" s="44">
        <v>7</v>
      </c>
      <c r="H6" s="73" t="s">
        <v>61</v>
      </c>
      <c r="I6" s="70">
        <v>14</v>
      </c>
      <c r="J6" s="70">
        <v>10</v>
      </c>
      <c r="K6" s="70">
        <v>6</v>
      </c>
    </row>
    <row r="7" spans="5:11">
      <c r="E7" s="44" t="s">
        <v>19</v>
      </c>
      <c r="F7" s="44">
        <v>6</v>
      </c>
      <c r="H7" s="73" t="s">
        <v>19</v>
      </c>
      <c r="I7" s="70">
        <v>13</v>
      </c>
      <c r="J7" s="70">
        <v>9</v>
      </c>
      <c r="K7" s="70">
        <v>5</v>
      </c>
    </row>
    <row r="8" spans="5:11">
      <c r="E8" s="44" t="s">
        <v>20</v>
      </c>
      <c r="F8" s="44">
        <v>5</v>
      </c>
      <c r="H8" s="73" t="s">
        <v>20</v>
      </c>
      <c r="I8" s="70">
        <v>12</v>
      </c>
      <c r="J8" s="70">
        <v>8</v>
      </c>
      <c r="K8" s="70">
        <v>4</v>
      </c>
    </row>
    <row r="9" spans="5:11">
      <c r="E9" s="44" t="s">
        <v>21</v>
      </c>
      <c r="F9" s="44">
        <v>4</v>
      </c>
      <c r="H9" s="74" t="s">
        <v>62</v>
      </c>
      <c r="I9" s="70">
        <v>9</v>
      </c>
      <c r="J9" s="70">
        <v>5</v>
      </c>
      <c r="K9" s="70">
        <v>3</v>
      </c>
    </row>
    <row r="10" spans="5:11">
      <c r="E10" s="44" t="s">
        <v>22</v>
      </c>
      <c r="F10" s="44">
        <v>3</v>
      </c>
      <c r="H10" s="74" t="s">
        <v>63</v>
      </c>
      <c r="I10" s="70">
        <v>8</v>
      </c>
      <c r="J10" s="70">
        <v>4</v>
      </c>
      <c r="K10" s="70">
        <v>2</v>
      </c>
    </row>
    <row r="11" spans="5:11">
      <c r="E11" s="44" t="s">
        <v>23</v>
      </c>
      <c r="F11" s="44">
        <v>2</v>
      </c>
      <c r="H11" s="75" t="s">
        <v>64</v>
      </c>
      <c r="I11" s="70">
        <v>1</v>
      </c>
      <c r="J11" s="70">
        <v>1</v>
      </c>
      <c r="K11" s="70">
        <v>1</v>
      </c>
    </row>
    <row r="12" spans="5:11">
      <c r="E12" s="44"/>
      <c r="F12" s="44"/>
      <c r="H12" s="76"/>
    </row>
    <row r="13" spans="5:11">
      <c r="E13" s="44" t="s">
        <v>24</v>
      </c>
      <c r="F13" s="44">
        <v>1</v>
      </c>
      <c r="H13" s="76"/>
    </row>
  </sheetData>
  <pageMargins left="0.31496062992125984" right="0.31496062992125984" top="0.74803149606299213" bottom="0.74803149606299213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71"/>
  <sheetViews>
    <sheetView showGridLines="0" topLeftCell="B3" zoomScaleNormal="100" workbookViewId="0">
      <selection activeCell="L21" sqref="L21"/>
    </sheetView>
  </sheetViews>
  <sheetFormatPr baseColWidth="10" defaultColWidth="11.42578125" defaultRowHeight="12.75"/>
  <cols>
    <col min="1" max="1" width="5.7109375" style="1" customWidth="1"/>
    <col min="2" max="2" width="23.5703125" customWidth="1"/>
    <col min="3" max="3" width="24.7109375" bestFit="1" customWidth="1"/>
    <col min="4" max="4" width="24" style="1" customWidth="1"/>
    <col min="5" max="5" width="9" style="1" hidden="1" customWidth="1"/>
    <col min="6" max="6" width="9" style="1" customWidth="1"/>
    <col min="7" max="7" width="0" hidden="1" customWidth="1"/>
    <col min="9" max="9" width="13.85546875" customWidth="1"/>
    <col min="10" max="10" width="7.85546875" style="1" hidden="1" customWidth="1"/>
    <col min="11" max="11" width="10" customWidth="1"/>
    <col min="12" max="12" width="8.85546875" customWidth="1"/>
  </cols>
  <sheetData>
    <row r="1" spans="1:17" s="3" customFormat="1" ht="20.25" customHeight="1">
      <c r="A1" s="14"/>
      <c r="B1" s="16"/>
      <c r="C1" s="18"/>
      <c r="D1" s="14"/>
      <c r="E1" s="14"/>
      <c r="F1" s="14"/>
      <c r="J1" s="14"/>
    </row>
    <row r="2" spans="1:17" s="3" customFormat="1" ht="42.75" customHeight="1">
      <c r="A2" s="14"/>
      <c r="B2" s="16"/>
      <c r="C2" s="238" t="str">
        <f>Accueil!B2&amp;"                                                 "&amp;Accueil!B5&amp;"  "&amp;Accueil!B6&amp;"                                   Doubles Hommes"</f>
        <v>Challenge Badminton                                                 BAILLY ROMAINVILLERS  2026                                   Doubles Hommes</v>
      </c>
      <c r="D2" s="238"/>
      <c r="E2" s="14"/>
      <c r="F2" s="14"/>
      <c r="J2" s="14"/>
      <c r="N2" s="238" t="str">
        <f>Accueil!B2&amp;"                                                           "&amp;Accueil!B5&amp;"  "&amp;Accueil!B6&amp;"                                           Podiums Doubles Hommes"</f>
        <v>Challenge Badminton                                                           BAILLY ROMAINVILLERS  2026                                           Podiums Doubles Hommes</v>
      </c>
      <c r="O2" s="238"/>
      <c r="P2" s="238"/>
      <c r="Q2" s="238"/>
    </row>
    <row r="3" spans="1:17" s="3" customFormat="1" ht="47.25" customHeight="1">
      <c r="A3" s="14"/>
      <c r="B3" s="16"/>
      <c r="C3" s="238"/>
      <c r="D3" s="238"/>
      <c r="E3" s="14"/>
      <c r="F3" s="14"/>
      <c r="J3" s="14"/>
      <c r="N3" s="238"/>
      <c r="O3" s="238"/>
      <c r="P3" s="238"/>
      <c r="Q3" s="238"/>
    </row>
    <row r="4" spans="1:17" s="3" customFormat="1" ht="13.5" thickBot="1">
      <c r="A4" s="14"/>
      <c r="D4" s="14"/>
      <c r="E4" s="14"/>
      <c r="F4" s="14"/>
      <c r="J4" s="14"/>
    </row>
    <row r="5" spans="1:17" s="63" customFormat="1" ht="27" customHeight="1" thickBot="1">
      <c r="A5" s="62"/>
      <c r="B5" s="51" t="s">
        <v>4</v>
      </c>
      <c r="C5" s="51" t="s">
        <v>122</v>
      </c>
      <c r="D5" s="51" t="s">
        <v>122</v>
      </c>
      <c r="E5" s="68" t="s">
        <v>315</v>
      </c>
      <c r="F5" s="68" t="s">
        <v>141</v>
      </c>
      <c r="G5" s="68" t="s">
        <v>173</v>
      </c>
      <c r="H5" s="68" t="s">
        <v>16</v>
      </c>
      <c r="I5" s="68" t="s">
        <v>28</v>
      </c>
      <c r="J5" s="68" t="s">
        <v>371</v>
      </c>
    </row>
    <row r="6" spans="1:17" s="3" customFormat="1">
      <c r="A6" s="14">
        <v>1</v>
      </c>
      <c r="B6" s="33" t="s">
        <v>102</v>
      </c>
      <c r="C6" s="60" t="s">
        <v>103</v>
      </c>
      <c r="D6" s="5" t="s">
        <v>205</v>
      </c>
      <c r="E6" s="61" t="s">
        <v>337</v>
      </c>
      <c r="F6" s="154">
        <v>1</v>
      </c>
      <c r="G6" s="131" t="s">
        <v>380</v>
      </c>
      <c r="H6" s="96">
        <v>15</v>
      </c>
      <c r="I6" s="155">
        <v>1</v>
      </c>
      <c r="J6" s="152" t="s">
        <v>372</v>
      </c>
    </row>
    <row r="7" spans="1:17" s="3" customFormat="1">
      <c r="A7" s="14">
        <v>2</v>
      </c>
      <c r="B7" s="33" t="s">
        <v>68</v>
      </c>
      <c r="C7" s="60" t="s">
        <v>214</v>
      </c>
      <c r="D7" s="5" t="s">
        <v>213</v>
      </c>
      <c r="E7" s="61" t="s">
        <v>338</v>
      </c>
      <c r="F7" s="154">
        <v>1</v>
      </c>
      <c r="G7" s="131" t="s">
        <v>380</v>
      </c>
      <c r="H7" s="96">
        <v>14</v>
      </c>
      <c r="I7" s="155">
        <v>2</v>
      </c>
      <c r="J7" s="14" t="s">
        <v>372</v>
      </c>
    </row>
    <row r="8" spans="1:17" s="3" customFormat="1">
      <c r="A8" s="14">
        <v>3</v>
      </c>
      <c r="B8" s="33" t="s">
        <v>100</v>
      </c>
      <c r="C8" s="5" t="s">
        <v>101</v>
      </c>
      <c r="D8" s="5" t="s">
        <v>222</v>
      </c>
      <c r="E8" s="61" t="s">
        <v>335</v>
      </c>
      <c r="F8" s="154">
        <v>1</v>
      </c>
      <c r="G8" s="131" t="s">
        <v>390</v>
      </c>
      <c r="H8" s="96">
        <v>13</v>
      </c>
      <c r="I8" s="155">
        <v>3</v>
      </c>
      <c r="J8" s="14" t="s">
        <v>373</v>
      </c>
    </row>
    <row r="9" spans="1:17" s="3" customFormat="1">
      <c r="A9" s="14">
        <v>4</v>
      </c>
      <c r="B9" s="33" t="s">
        <v>97</v>
      </c>
      <c r="C9" s="5" t="s">
        <v>211</v>
      </c>
      <c r="D9" s="5" t="s">
        <v>165</v>
      </c>
      <c r="E9" s="61" t="s">
        <v>334</v>
      </c>
      <c r="F9" s="154">
        <v>1</v>
      </c>
      <c r="G9" s="146" t="s">
        <v>390</v>
      </c>
      <c r="H9" s="96">
        <v>12</v>
      </c>
      <c r="I9" s="17">
        <v>4</v>
      </c>
      <c r="J9" s="14" t="s">
        <v>373</v>
      </c>
    </row>
    <row r="10" spans="1:17" s="3" customFormat="1">
      <c r="A10" s="14">
        <v>5</v>
      </c>
      <c r="B10" s="33" t="s">
        <v>100</v>
      </c>
      <c r="C10" s="5" t="s">
        <v>223</v>
      </c>
      <c r="D10" s="5" t="s">
        <v>225</v>
      </c>
      <c r="E10" s="61" t="s">
        <v>324</v>
      </c>
      <c r="F10" s="154">
        <v>1</v>
      </c>
      <c r="G10" s="146" t="s">
        <v>387</v>
      </c>
      <c r="H10" s="96">
        <v>9</v>
      </c>
      <c r="I10" s="17">
        <v>5</v>
      </c>
      <c r="J10" s="14" t="s">
        <v>374</v>
      </c>
    </row>
    <row r="11" spans="1:17" s="3" customFormat="1">
      <c r="A11" s="14">
        <v>6</v>
      </c>
      <c r="B11" s="33" t="s">
        <v>102</v>
      </c>
      <c r="C11" s="5" t="s">
        <v>207</v>
      </c>
      <c r="D11" s="5" t="s">
        <v>206</v>
      </c>
      <c r="E11" s="61" t="s">
        <v>326</v>
      </c>
      <c r="F11" s="154">
        <v>1</v>
      </c>
      <c r="G11" s="146" t="s">
        <v>387</v>
      </c>
      <c r="H11" s="17">
        <v>9</v>
      </c>
      <c r="I11" s="17">
        <v>5</v>
      </c>
      <c r="J11" s="14" t="s">
        <v>374</v>
      </c>
    </row>
    <row r="12" spans="1:17" s="3" customFormat="1">
      <c r="A12" s="14">
        <v>7</v>
      </c>
      <c r="B12" s="157" t="s">
        <v>328</v>
      </c>
      <c r="C12" s="5" t="s">
        <v>309</v>
      </c>
      <c r="D12" s="5" t="s">
        <v>232</v>
      </c>
      <c r="E12" s="61" t="s">
        <v>327</v>
      </c>
      <c r="F12" s="154">
        <v>1</v>
      </c>
      <c r="G12" s="131" t="s">
        <v>387</v>
      </c>
      <c r="H12" s="17">
        <v>9</v>
      </c>
      <c r="I12" s="17">
        <v>5</v>
      </c>
      <c r="J12" s="14" t="s">
        <v>375</v>
      </c>
    </row>
    <row r="13" spans="1:17" s="3" customFormat="1">
      <c r="A13" s="14">
        <v>8</v>
      </c>
      <c r="B13" s="128" t="s">
        <v>14</v>
      </c>
      <c r="C13" s="119" t="s">
        <v>118</v>
      </c>
      <c r="D13" s="119" t="s">
        <v>194</v>
      </c>
      <c r="E13" s="11" t="s">
        <v>331</v>
      </c>
      <c r="F13" s="154">
        <v>1</v>
      </c>
      <c r="G13" s="146" t="s">
        <v>387</v>
      </c>
      <c r="H13" s="96">
        <v>9</v>
      </c>
      <c r="I13" s="17">
        <v>5</v>
      </c>
      <c r="J13" s="14" t="s">
        <v>375</v>
      </c>
    </row>
    <row r="14" spans="1:17" s="3" customFormat="1">
      <c r="A14" s="14">
        <v>9</v>
      </c>
      <c r="B14" s="33" t="s">
        <v>9</v>
      </c>
      <c r="C14" s="5" t="s">
        <v>201</v>
      </c>
      <c r="D14" s="60" t="s">
        <v>105</v>
      </c>
      <c r="E14" s="61" t="s">
        <v>334</v>
      </c>
      <c r="F14" s="154">
        <v>1</v>
      </c>
      <c r="G14" s="146" t="s">
        <v>386</v>
      </c>
      <c r="H14" s="96">
        <v>8</v>
      </c>
      <c r="I14" s="17">
        <v>9</v>
      </c>
      <c r="J14" s="14" t="s">
        <v>376</v>
      </c>
    </row>
    <row r="15" spans="1:17" s="3" customFormat="1" ht="12.75" customHeight="1">
      <c r="A15" s="14">
        <v>10</v>
      </c>
      <c r="B15" s="33" t="s">
        <v>10</v>
      </c>
      <c r="C15" s="5" t="s">
        <v>146</v>
      </c>
      <c r="D15" s="60" t="s">
        <v>109</v>
      </c>
      <c r="E15" s="61" t="s">
        <v>329</v>
      </c>
      <c r="F15" s="154">
        <v>1</v>
      </c>
      <c r="G15" s="131" t="s">
        <v>386</v>
      </c>
      <c r="H15" s="17">
        <v>8</v>
      </c>
      <c r="I15" s="17">
        <v>9</v>
      </c>
      <c r="J15" s="14" t="s">
        <v>376</v>
      </c>
    </row>
    <row r="16" spans="1:17" s="3" customFormat="1" ht="12.75" customHeight="1">
      <c r="A16" s="14">
        <v>11</v>
      </c>
      <c r="B16" s="33" t="s">
        <v>97</v>
      </c>
      <c r="C16" s="5" t="s">
        <v>98</v>
      </c>
      <c r="D16" s="5" t="s">
        <v>209</v>
      </c>
      <c r="E16" s="61" t="s">
        <v>336</v>
      </c>
      <c r="F16" s="154">
        <v>1</v>
      </c>
      <c r="G16" s="131" t="s">
        <v>381</v>
      </c>
      <c r="H16" s="96">
        <v>1</v>
      </c>
      <c r="I16" s="17">
        <v>11</v>
      </c>
      <c r="J16" s="14" t="s">
        <v>372</v>
      </c>
    </row>
    <row r="17" spans="1:11" s="3" customFormat="1">
      <c r="A17" s="14">
        <v>12</v>
      </c>
      <c r="B17" s="157" t="s">
        <v>333</v>
      </c>
      <c r="C17" s="60" t="s">
        <v>167</v>
      </c>
      <c r="D17" s="5" t="s">
        <v>145</v>
      </c>
      <c r="E17" s="61" t="s">
        <v>332</v>
      </c>
      <c r="F17" s="154">
        <v>1</v>
      </c>
      <c r="G17" s="146" t="s">
        <v>381</v>
      </c>
      <c r="H17" s="96">
        <v>1</v>
      </c>
      <c r="I17" s="17">
        <v>11</v>
      </c>
      <c r="J17" s="14" t="s">
        <v>373</v>
      </c>
    </row>
    <row r="18" spans="1:11" s="3" customFormat="1">
      <c r="A18" s="14">
        <v>13</v>
      </c>
      <c r="B18" s="33" t="s">
        <v>83</v>
      </c>
      <c r="C18" s="5" t="s">
        <v>243</v>
      </c>
      <c r="D18" s="5" t="s">
        <v>106</v>
      </c>
      <c r="E18" s="61" t="s">
        <v>332</v>
      </c>
      <c r="F18" s="154">
        <v>1</v>
      </c>
      <c r="G18" s="131" t="s">
        <v>381</v>
      </c>
      <c r="H18" s="96">
        <v>1</v>
      </c>
      <c r="I18" s="17">
        <v>11</v>
      </c>
      <c r="J18" s="14" t="s">
        <v>374</v>
      </c>
    </row>
    <row r="19" spans="1:11" s="3" customFormat="1">
      <c r="A19" s="14">
        <v>14</v>
      </c>
      <c r="B19" s="33" t="s">
        <v>10</v>
      </c>
      <c r="C19" s="5" t="s">
        <v>182</v>
      </c>
      <c r="D19" s="5" t="s">
        <v>180</v>
      </c>
      <c r="E19" s="61" t="s">
        <v>323</v>
      </c>
      <c r="F19" s="154">
        <v>1</v>
      </c>
      <c r="G19" s="146" t="s">
        <v>381</v>
      </c>
      <c r="H19" s="96">
        <v>1</v>
      </c>
      <c r="I19" s="17">
        <v>11</v>
      </c>
      <c r="J19" s="14" t="s">
        <v>375</v>
      </c>
    </row>
    <row r="20" spans="1:11" s="3" customFormat="1" ht="12.75" customHeight="1">
      <c r="A20" s="14">
        <v>15</v>
      </c>
      <c r="B20" s="33" t="s">
        <v>13</v>
      </c>
      <c r="C20" s="5" t="s">
        <v>261</v>
      </c>
      <c r="D20" s="5" t="s">
        <v>114</v>
      </c>
      <c r="E20" s="61" t="s">
        <v>332</v>
      </c>
      <c r="F20" s="154">
        <v>1</v>
      </c>
      <c r="G20" s="131" t="s">
        <v>381</v>
      </c>
      <c r="H20" s="96">
        <v>1</v>
      </c>
      <c r="I20" s="17">
        <v>11</v>
      </c>
      <c r="J20" s="14" t="s">
        <v>375</v>
      </c>
    </row>
    <row r="21" spans="1:11" s="3" customFormat="1" ht="12.75" customHeight="1">
      <c r="A21" s="14">
        <v>16</v>
      </c>
      <c r="B21" s="33" t="s">
        <v>14</v>
      </c>
      <c r="C21" s="5" t="s">
        <v>193</v>
      </c>
      <c r="D21" s="9" t="s">
        <v>166</v>
      </c>
      <c r="E21" s="61" t="s">
        <v>323</v>
      </c>
      <c r="F21" s="154">
        <v>1</v>
      </c>
      <c r="G21" s="146" t="s">
        <v>381</v>
      </c>
      <c r="H21" s="96">
        <v>1</v>
      </c>
      <c r="I21" s="17">
        <v>11</v>
      </c>
      <c r="J21" s="14" t="s">
        <v>376</v>
      </c>
    </row>
    <row r="22" spans="1:11" s="3" customFormat="1">
      <c r="A22" s="14">
        <v>17</v>
      </c>
      <c r="B22" s="157" t="s">
        <v>382</v>
      </c>
      <c r="C22" s="119" t="s">
        <v>252</v>
      </c>
      <c r="D22" s="9" t="s">
        <v>189</v>
      </c>
      <c r="E22" s="61" t="s">
        <v>330</v>
      </c>
      <c r="F22" s="154">
        <v>1</v>
      </c>
      <c r="G22" s="131" t="s">
        <v>381</v>
      </c>
      <c r="H22" s="17">
        <v>1</v>
      </c>
      <c r="I22" s="17">
        <v>11</v>
      </c>
      <c r="J22" s="14" t="s">
        <v>376</v>
      </c>
    </row>
    <row r="23" spans="1:11" s="3" customFormat="1">
      <c r="A23" s="14">
        <v>18</v>
      </c>
      <c r="B23" s="33" t="s">
        <v>66</v>
      </c>
      <c r="C23" s="5" t="s">
        <v>257</v>
      </c>
      <c r="D23" s="5" t="s">
        <v>251</v>
      </c>
      <c r="E23" s="61" t="s">
        <v>325</v>
      </c>
      <c r="F23" s="154">
        <v>2</v>
      </c>
      <c r="G23" s="146" t="s">
        <v>380</v>
      </c>
      <c r="H23" s="17">
        <v>11</v>
      </c>
      <c r="I23" s="155">
        <v>1</v>
      </c>
      <c r="J23" s="1" t="s">
        <v>372</v>
      </c>
    </row>
    <row r="24" spans="1:11" s="3" customFormat="1">
      <c r="A24" s="14">
        <v>19</v>
      </c>
      <c r="B24" s="157" t="s">
        <v>342</v>
      </c>
      <c r="C24" s="5" t="s">
        <v>196</v>
      </c>
      <c r="D24" s="60" t="s">
        <v>144</v>
      </c>
      <c r="E24" s="61" t="s">
        <v>314</v>
      </c>
      <c r="F24" s="154">
        <v>2</v>
      </c>
      <c r="G24" s="131" t="s">
        <v>380</v>
      </c>
      <c r="H24" s="96">
        <v>10</v>
      </c>
      <c r="I24" s="155">
        <v>2</v>
      </c>
      <c r="J24" s="181" t="s">
        <v>372</v>
      </c>
    </row>
    <row r="25" spans="1:11" s="3" customFormat="1">
      <c r="A25" s="14">
        <v>20</v>
      </c>
      <c r="B25" s="33" t="s">
        <v>66</v>
      </c>
      <c r="C25" s="5" t="s">
        <v>255</v>
      </c>
      <c r="D25" s="5" t="s">
        <v>168</v>
      </c>
      <c r="E25" s="61" t="s">
        <v>314</v>
      </c>
      <c r="F25" s="154">
        <v>2</v>
      </c>
      <c r="G25" s="131" t="s">
        <v>390</v>
      </c>
      <c r="H25" s="96">
        <v>9</v>
      </c>
      <c r="I25" s="155">
        <v>3</v>
      </c>
      <c r="J25" s="152" t="s">
        <v>372</v>
      </c>
    </row>
    <row r="26" spans="1:11" s="3" customFormat="1">
      <c r="A26" s="14">
        <v>21</v>
      </c>
      <c r="B26" s="33" t="s">
        <v>10</v>
      </c>
      <c r="C26" s="5" t="s">
        <v>108</v>
      </c>
      <c r="D26" s="15" t="s">
        <v>107</v>
      </c>
      <c r="E26" s="61" t="s">
        <v>314</v>
      </c>
      <c r="F26" s="154">
        <v>2</v>
      </c>
      <c r="G26" s="131" t="s">
        <v>390</v>
      </c>
      <c r="H26" s="96">
        <v>8</v>
      </c>
      <c r="I26" s="17">
        <v>4</v>
      </c>
      <c r="J26" s="14" t="s">
        <v>373</v>
      </c>
    </row>
    <row r="27" spans="1:11" s="3" customFormat="1">
      <c r="A27" s="14">
        <v>22</v>
      </c>
      <c r="B27" s="33" t="s">
        <v>142</v>
      </c>
      <c r="C27" s="5" t="s">
        <v>310</v>
      </c>
      <c r="D27" s="5" t="s">
        <v>234</v>
      </c>
      <c r="E27" s="61" t="s">
        <v>314</v>
      </c>
      <c r="F27" s="154">
        <v>2</v>
      </c>
      <c r="G27" s="131" t="s">
        <v>387</v>
      </c>
      <c r="H27" s="96">
        <v>5</v>
      </c>
      <c r="I27" s="17">
        <v>5</v>
      </c>
      <c r="J27" s="14" t="s">
        <v>373</v>
      </c>
    </row>
    <row r="28" spans="1:11" s="3" customFormat="1">
      <c r="A28" s="14">
        <v>23</v>
      </c>
      <c r="B28" s="33" t="s">
        <v>83</v>
      </c>
      <c r="C28" s="5" t="s">
        <v>241</v>
      </c>
      <c r="D28" s="5" t="s">
        <v>248</v>
      </c>
      <c r="E28" s="61" t="s">
        <v>314</v>
      </c>
      <c r="F28" s="154">
        <v>2</v>
      </c>
      <c r="G28" s="131" t="s">
        <v>387</v>
      </c>
      <c r="H28" s="96">
        <v>5</v>
      </c>
      <c r="I28" s="17">
        <v>5</v>
      </c>
      <c r="J28" s="14" t="s">
        <v>374</v>
      </c>
    </row>
    <row r="29" spans="1:11" s="3" customFormat="1">
      <c r="A29" s="14">
        <v>24</v>
      </c>
      <c r="B29" s="33" t="s">
        <v>14</v>
      </c>
      <c r="C29" s="5" t="s">
        <v>116</v>
      </c>
      <c r="D29" s="5" t="s">
        <v>115</v>
      </c>
      <c r="E29" s="61" t="s">
        <v>314</v>
      </c>
      <c r="F29" s="154">
        <v>2</v>
      </c>
      <c r="G29" s="131" t="s">
        <v>387</v>
      </c>
      <c r="H29" s="96">
        <v>5</v>
      </c>
      <c r="I29" s="17">
        <v>5</v>
      </c>
      <c r="J29" s="14" t="s">
        <v>374</v>
      </c>
    </row>
    <row r="30" spans="1:11" s="3" customFormat="1">
      <c r="A30" s="14">
        <v>25</v>
      </c>
      <c r="B30" s="33" t="s">
        <v>66</v>
      </c>
      <c r="C30" s="5" t="s">
        <v>256</v>
      </c>
      <c r="D30" s="5" t="s">
        <v>148</v>
      </c>
      <c r="E30" s="61" t="s">
        <v>314</v>
      </c>
      <c r="F30" s="154">
        <v>2</v>
      </c>
      <c r="G30" s="131" t="s">
        <v>387</v>
      </c>
      <c r="H30" s="96">
        <v>5</v>
      </c>
      <c r="I30" s="17">
        <v>5</v>
      </c>
      <c r="J30" s="14" t="s">
        <v>375</v>
      </c>
    </row>
    <row r="31" spans="1:11" s="3" customFormat="1">
      <c r="A31" s="14">
        <v>26</v>
      </c>
      <c r="B31" s="157" t="s">
        <v>347</v>
      </c>
      <c r="C31" s="60" t="s">
        <v>187</v>
      </c>
      <c r="D31" s="60" t="s">
        <v>346</v>
      </c>
      <c r="E31" s="61" t="s">
        <v>316</v>
      </c>
      <c r="F31" s="154">
        <v>2</v>
      </c>
      <c r="G31" s="146" t="s">
        <v>381</v>
      </c>
      <c r="H31" s="96">
        <v>1</v>
      </c>
      <c r="I31" s="17">
        <v>9</v>
      </c>
      <c r="J31" s="14" t="s">
        <v>375</v>
      </c>
    </row>
    <row r="32" spans="1:11">
      <c r="A32" s="14">
        <v>27</v>
      </c>
      <c r="B32" s="33" t="s">
        <v>100</v>
      </c>
      <c r="C32" s="5" t="s">
        <v>221</v>
      </c>
      <c r="D32" s="5" t="s">
        <v>229</v>
      </c>
      <c r="E32" s="61" t="s">
        <v>314</v>
      </c>
      <c r="F32" s="154">
        <v>2</v>
      </c>
      <c r="G32" s="131" t="s">
        <v>381</v>
      </c>
      <c r="H32" s="96">
        <v>1</v>
      </c>
      <c r="I32" s="17">
        <v>9</v>
      </c>
      <c r="J32" s="14" t="s">
        <v>372</v>
      </c>
      <c r="K32" s="3"/>
    </row>
    <row r="33" spans="1:11">
      <c r="A33" s="14">
        <v>28</v>
      </c>
      <c r="B33" s="33" t="s">
        <v>83</v>
      </c>
      <c r="C33" s="5" t="s">
        <v>245</v>
      </c>
      <c r="D33" s="5" t="s">
        <v>247</v>
      </c>
      <c r="E33" s="61" t="s">
        <v>314</v>
      </c>
      <c r="F33" s="154">
        <v>2</v>
      </c>
      <c r="G33" s="131" t="s">
        <v>381</v>
      </c>
      <c r="H33" s="96">
        <v>1</v>
      </c>
      <c r="I33" s="17">
        <v>9</v>
      </c>
      <c r="J33" s="1" t="s">
        <v>373</v>
      </c>
      <c r="K33" s="3"/>
    </row>
    <row r="34" spans="1:11">
      <c r="A34" s="14">
        <v>29</v>
      </c>
      <c r="B34" s="33" t="s">
        <v>11</v>
      </c>
      <c r="C34" s="60" t="s">
        <v>260</v>
      </c>
      <c r="D34" s="5" t="s">
        <v>112</v>
      </c>
      <c r="E34" s="61" t="s">
        <v>336</v>
      </c>
      <c r="F34" s="154">
        <v>2</v>
      </c>
      <c r="G34" s="131" t="s">
        <v>381</v>
      </c>
      <c r="H34" s="96">
        <v>1</v>
      </c>
      <c r="I34" s="17">
        <v>9</v>
      </c>
      <c r="J34" s="14" t="s">
        <v>374</v>
      </c>
      <c r="K34" s="3"/>
    </row>
    <row r="35" spans="1:11">
      <c r="A35" s="14">
        <v>30</v>
      </c>
      <c r="B35" s="33" t="s">
        <v>66</v>
      </c>
      <c r="C35" s="5" t="s">
        <v>250</v>
      </c>
      <c r="D35" s="5" t="s">
        <v>121</v>
      </c>
      <c r="E35" s="61" t="s">
        <v>314</v>
      </c>
      <c r="F35" s="154">
        <v>2</v>
      </c>
      <c r="G35" s="131" t="s">
        <v>381</v>
      </c>
      <c r="H35" s="96">
        <v>1</v>
      </c>
      <c r="I35" s="17">
        <v>9</v>
      </c>
      <c r="J35" s="152" t="s">
        <v>374</v>
      </c>
      <c r="K35" s="3"/>
    </row>
    <row r="36" spans="1:11">
      <c r="A36" s="14">
        <v>31</v>
      </c>
      <c r="B36" s="33" t="s">
        <v>66</v>
      </c>
      <c r="C36" s="5" t="s">
        <v>120</v>
      </c>
      <c r="D36" s="5" t="s">
        <v>253</v>
      </c>
      <c r="E36" s="61" t="s">
        <v>314</v>
      </c>
      <c r="F36" s="154">
        <v>2</v>
      </c>
      <c r="G36" s="131" t="s">
        <v>381</v>
      </c>
      <c r="H36" s="96">
        <v>1</v>
      </c>
      <c r="I36" s="17">
        <v>9</v>
      </c>
      <c r="J36" s="14" t="s">
        <v>375</v>
      </c>
      <c r="K36" s="3"/>
    </row>
    <row r="37" spans="1:11">
      <c r="A37" s="14">
        <v>32</v>
      </c>
      <c r="B37" s="192" t="s">
        <v>67</v>
      </c>
      <c r="C37" s="160" t="s">
        <v>117</v>
      </c>
      <c r="D37" s="162" t="s">
        <v>272</v>
      </c>
      <c r="E37" s="193" t="s">
        <v>314</v>
      </c>
      <c r="F37" s="194">
        <v>2</v>
      </c>
      <c r="G37" s="195" t="s">
        <v>379</v>
      </c>
      <c r="H37" s="161"/>
      <c r="I37" s="17" t="s">
        <v>385</v>
      </c>
      <c r="J37" s="152" t="s">
        <v>375</v>
      </c>
    </row>
    <row r="38" spans="1:11" ht="13.5" thickBot="1">
      <c r="A38" s="14">
        <v>33</v>
      </c>
      <c r="B38" s="34" t="s">
        <v>97</v>
      </c>
      <c r="C38" s="182" t="s">
        <v>169</v>
      </c>
      <c r="D38" s="6" t="s">
        <v>210</v>
      </c>
      <c r="E38" s="123" t="s">
        <v>314</v>
      </c>
      <c r="F38" s="123">
        <v>2</v>
      </c>
      <c r="G38" s="158"/>
      <c r="H38" s="159"/>
      <c r="I38" s="17" t="s">
        <v>385</v>
      </c>
      <c r="J38" s="14"/>
    </row>
    <row r="39" spans="1:11">
      <c r="A39" s="14">
        <v>34</v>
      </c>
      <c r="I39" s="17"/>
    </row>
    <row r="40" spans="1:11">
      <c r="A40" s="14"/>
    </row>
    <row r="41" spans="1:11">
      <c r="A41" s="14"/>
    </row>
    <row r="42" spans="1:11">
      <c r="A42" s="14"/>
    </row>
    <row r="43" spans="1:11">
      <c r="A43" s="14"/>
    </row>
    <row r="44" spans="1:11">
      <c r="A44" s="14"/>
    </row>
    <row r="45" spans="1:11">
      <c r="A45" s="14"/>
    </row>
    <row r="46" spans="1:11">
      <c r="A46" s="14"/>
    </row>
    <row r="47" spans="1:11">
      <c r="A47" s="14"/>
    </row>
    <row r="48" spans="1:11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4"/>
    </row>
    <row r="58" spans="1:1">
      <c r="A58" s="14"/>
    </row>
    <row r="59" spans="1:1">
      <c r="A59" s="14"/>
    </row>
    <row r="60" spans="1:1">
      <c r="A60" s="14"/>
    </row>
    <row r="61" spans="1:1">
      <c r="A61" s="14"/>
    </row>
    <row r="62" spans="1:1">
      <c r="A62" s="14"/>
    </row>
    <row r="63" spans="1:1">
      <c r="A63" s="14"/>
    </row>
    <row r="64" spans="1:1">
      <c r="A64" s="14"/>
    </row>
    <row r="65" spans="1:1">
      <c r="A65" s="14"/>
    </row>
    <row r="66" spans="1:1">
      <c r="A66" s="14"/>
    </row>
    <row r="67" spans="1:1">
      <c r="A67" s="14"/>
    </row>
    <row r="68" spans="1:1">
      <c r="A68" s="14"/>
    </row>
    <row r="69" spans="1:1">
      <c r="A69" s="14"/>
    </row>
    <row r="70" spans="1:1">
      <c r="A70" s="14"/>
    </row>
    <row r="71" spans="1:1">
      <c r="A71" s="14"/>
    </row>
  </sheetData>
  <autoFilter ref="B5:J39" xr:uid="{00000000-0001-0000-0400-000000000000}"/>
  <sortState xmlns:xlrd2="http://schemas.microsoft.com/office/spreadsheetml/2017/richdata2" ref="B6:I36">
    <sortCondition ref="F6:F36"/>
    <sortCondition descending="1" ref="H6:H36"/>
  </sortState>
  <mergeCells count="2">
    <mergeCell ref="C2:D3"/>
    <mergeCell ref="N2:Q3"/>
  </mergeCells>
  <phoneticPr fontId="0" type="noConversion"/>
  <pageMargins left="0.23622047244094491" right="0.23622047244094491" top="0.55118110236220474" bottom="0.35433070866141736" header="0.31496062992125984" footer="0.31496062992125984"/>
  <pageSetup paperSize="9" scale="6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39"/>
  <sheetViews>
    <sheetView showGridLines="0" zoomScaleNormal="100" workbookViewId="0">
      <selection activeCell="O28" sqref="O28"/>
    </sheetView>
  </sheetViews>
  <sheetFormatPr baseColWidth="10" defaultColWidth="11.42578125" defaultRowHeight="12.75"/>
  <cols>
    <col min="1" max="1" width="5.7109375" style="1" customWidth="1"/>
    <col min="2" max="2" width="20.140625" bestFit="1" customWidth="1"/>
    <col min="3" max="3" width="25.5703125" customWidth="1"/>
    <col min="4" max="4" width="15.5703125" style="64" hidden="1" customWidth="1"/>
    <col min="5" max="5" width="21.28515625" style="1" customWidth="1"/>
    <col min="6" max="7" width="9.28515625" style="64" hidden="1" customWidth="1"/>
    <col min="8" max="9" width="11.42578125" style="1"/>
    <col min="10" max="10" width="11.42578125" style="64" hidden="1" customWidth="1"/>
    <col min="11" max="11" width="11.85546875" style="1" customWidth="1"/>
    <col min="12" max="12" width="9.140625" style="1" hidden="1" customWidth="1"/>
    <col min="13" max="13" width="7.42578125" customWidth="1"/>
  </cols>
  <sheetData>
    <row r="1" spans="1:19" s="3" customFormat="1" ht="20.25" customHeight="1">
      <c r="A1" s="14"/>
      <c r="B1" s="16"/>
      <c r="C1" s="18"/>
      <c r="D1" s="62"/>
      <c r="E1" s="14"/>
      <c r="F1" s="62"/>
      <c r="G1" s="62"/>
      <c r="H1" s="14"/>
      <c r="I1" s="14"/>
      <c r="J1" s="62"/>
      <c r="K1" s="14"/>
      <c r="L1" s="14"/>
    </row>
    <row r="2" spans="1:19" s="3" customFormat="1" ht="42.75" customHeight="1">
      <c r="A2" s="14"/>
      <c r="B2" s="16"/>
      <c r="C2" s="237" t="str">
        <f>Accueil!B2&amp;"                                                 "&amp;Accueil!B5&amp;"  "&amp;Accueil!B6&amp;"                                      Doubles Mixte"</f>
        <v>Challenge Badminton                                                 BAILLY ROMAINVILLERS  2026                                      Doubles Mixte</v>
      </c>
      <c r="D2" s="237"/>
      <c r="E2" s="237"/>
      <c r="F2" s="65"/>
      <c r="G2" s="65"/>
      <c r="H2" s="14"/>
      <c r="I2" s="14"/>
      <c r="J2" s="105"/>
      <c r="K2" s="14"/>
      <c r="L2" s="14"/>
      <c r="P2" s="237" t="str">
        <f>Accueil!B2&amp;"                                                           "&amp;Accueil!B5&amp;"  "&amp;Accueil!B6&amp;"                                           Podiums Doubles Mixte"</f>
        <v>Challenge Badminton                                                           BAILLY ROMAINVILLERS  2026                                           Podiums Doubles Mixte</v>
      </c>
      <c r="Q2" s="237"/>
      <c r="R2" s="237"/>
      <c r="S2" s="237"/>
    </row>
    <row r="3" spans="1:19" s="3" customFormat="1" ht="41.45" customHeight="1">
      <c r="A3" s="14"/>
      <c r="B3" s="16"/>
      <c r="C3" s="237"/>
      <c r="D3" s="237"/>
      <c r="E3" s="237"/>
      <c r="F3" s="65"/>
      <c r="G3" s="65"/>
      <c r="H3" s="14"/>
      <c r="I3" s="14"/>
      <c r="J3" s="62"/>
      <c r="K3" s="14"/>
      <c r="L3" s="14"/>
      <c r="P3" s="237"/>
      <c r="Q3" s="237"/>
      <c r="R3" s="237"/>
      <c r="S3" s="237"/>
    </row>
    <row r="4" spans="1:19" s="3" customFormat="1" ht="13.5" thickBot="1">
      <c r="A4" s="14"/>
      <c r="D4" s="62"/>
      <c r="E4" s="14"/>
      <c r="F4" s="62"/>
      <c r="G4" s="62"/>
      <c r="H4" s="14"/>
      <c r="I4" s="14"/>
      <c r="J4" s="62"/>
      <c r="K4" s="14"/>
      <c r="L4" s="14"/>
    </row>
    <row r="5" spans="1:19" s="63" customFormat="1" ht="27" customHeight="1" thickBot="1">
      <c r="A5" s="62"/>
      <c r="B5" s="51" t="s">
        <v>124</v>
      </c>
      <c r="C5" s="51" t="s">
        <v>122</v>
      </c>
      <c r="D5" s="51" t="s">
        <v>27</v>
      </c>
      <c r="E5" s="51" t="s">
        <v>122</v>
      </c>
      <c r="F5" s="68" t="s">
        <v>27</v>
      </c>
      <c r="G5" s="68" t="s">
        <v>27</v>
      </c>
      <c r="H5" s="68" t="s">
        <v>93</v>
      </c>
      <c r="I5" s="68" t="s">
        <v>16</v>
      </c>
      <c r="J5" s="118" t="s">
        <v>173</v>
      </c>
      <c r="K5" s="68" t="s">
        <v>28</v>
      </c>
      <c r="L5" s="68" t="s">
        <v>371</v>
      </c>
    </row>
    <row r="6" spans="1:19" s="3" customFormat="1" ht="12.6" customHeight="1">
      <c r="A6" s="14">
        <v>1</v>
      </c>
      <c r="B6" s="112" t="s">
        <v>348</v>
      </c>
      <c r="C6" s="5" t="s">
        <v>154</v>
      </c>
      <c r="D6" s="67"/>
      <c r="E6" s="60" t="s">
        <v>346</v>
      </c>
      <c r="F6" s="67" t="s">
        <v>305</v>
      </c>
      <c r="G6" s="67" t="s">
        <v>8</v>
      </c>
      <c r="H6" s="61">
        <v>1</v>
      </c>
      <c r="I6" s="61">
        <v>15</v>
      </c>
      <c r="J6" s="143" t="s">
        <v>380</v>
      </c>
      <c r="K6" s="17">
        <v>1</v>
      </c>
      <c r="L6" s="184" t="s">
        <v>375</v>
      </c>
      <c r="M6"/>
      <c r="N6"/>
      <c r="O6"/>
    </row>
    <row r="7" spans="1:19" s="3" customFormat="1" ht="12.95" customHeight="1">
      <c r="A7" s="14">
        <v>2</v>
      </c>
      <c r="B7" s="59" t="s">
        <v>97</v>
      </c>
      <c r="C7" s="9" t="s">
        <v>161</v>
      </c>
      <c r="D7" s="67"/>
      <c r="E7" s="5" t="s">
        <v>165</v>
      </c>
      <c r="F7" s="67" t="s">
        <v>303</v>
      </c>
      <c r="G7" s="67" t="s">
        <v>305</v>
      </c>
      <c r="H7" s="11">
        <v>1</v>
      </c>
      <c r="I7" s="11">
        <v>14</v>
      </c>
      <c r="J7" s="143" t="s">
        <v>380</v>
      </c>
      <c r="K7" s="17">
        <v>2</v>
      </c>
      <c r="L7" s="1" t="s">
        <v>376</v>
      </c>
      <c r="M7"/>
    </row>
    <row r="8" spans="1:19" s="3" customFormat="1" ht="12.95" customHeight="1">
      <c r="A8" s="14">
        <v>3</v>
      </c>
      <c r="B8" s="4" t="s">
        <v>14</v>
      </c>
      <c r="C8" s="5" t="s">
        <v>198</v>
      </c>
      <c r="D8" s="67"/>
      <c r="E8" s="5" t="s">
        <v>118</v>
      </c>
      <c r="F8" s="67" t="s">
        <v>8</v>
      </c>
      <c r="G8" s="67" t="s">
        <v>8</v>
      </c>
      <c r="H8" s="11">
        <v>1</v>
      </c>
      <c r="I8" s="11">
        <v>13</v>
      </c>
      <c r="J8" s="143" t="s">
        <v>390</v>
      </c>
      <c r="K8" s="17">
        <v>3</v>
      </c>
      <c r="L8" s="152" t="s">
        <v>373</v>
      </c>
      <c r="M8"/>
    </row>
    <row r="9" spans="1:19" s="3" customFormat="1" ht="12.6" customHeight="1">
      <c r="A9" s="14">
        <v>4</v>
      </c>
      <c r="B9" s="59" t="s">
        <v>100</v>
      </c>
      <c r="C9" s="60" t="s">
        <v>230</v>
      </c>
      <c r="D9" s="66"/>
      <c r="E9" s="60" t="s">
        <v>224</v>
      </c>
      <c r="F9" s="67" t="s">
        <v>304</v>
      </c>
      <c r="G9" s="67" t="s">
        <v>8</v>
      </c>
      <c r="H9" s="61">
        <v>1</v>
      </c>
      <c r="I9" s="61">
        <v>12</v>
      </c>
      <c r="J9" s="67" t="s">
        <v>390</v>
      </c>
      <c r="K9" s="17">
        <v>4</v>
      </c>
      <c r="L9" s="152" t="s">
        <v>374</v>
      </c>
      <c r="M9"/>
    </row>
    <row r="10" spans="1:19" s="3" customFormat="1">
      <c r="A10" s="14">
        <v>5</v>
      </c>
      <c r="B10" s="112" t="s">
        <v>341</v>
      </c>
      <c r="C10" s="5" t="s">
        <v>263</v>
      </c>
      <c r="D10" s="67"/>
      <c r="E10" s="5" t="s">
        <v>145</v>
      </c>
      <c r="F10" s="67" t="s">
        <v>8</v>
      </c>
      <c r="G10" s="67" t="s">
        <v>303</v>
      </c>
      <c r="H10" s="11">
        <v>1</v>
      </c>
      <c r="I10" s="11">
        <v>9</v>
      </c>
      <c r="J10" s="67" t="s">
        <v>387</v>
      </c>
      <c r="K10" s="17">
        <v>5</v>
      </c>
      <c r="L10" s="152" t="s">
        <v>372</v>
      </c>
      <c r="M10"/>
    </row>
    <row r="11" spans="1:19" s="3" customFormat="1">
      <c r="A11" s="14">
        <v>6</v>
      </c>
      <c r="B11" s="4" t="s">
        <v>92</v>
      </c>
      <c r="C11" s="5" t="s">
        <v>202</v>
      </c>
      <c r="D11" s="67"/>
      <c r="E11" s="15" t="s">
        <v>163</v>
      </c>
      <c r="F11" s="67" t="s">
        <v>311</v>
      </c>
      <c r="G11" s="67" t="s">
        <v>8</v>
      </c>
      <c r="H11" s="11">
        <v>1</v>
      </c>
      <c r="I11" s="11">
        <v>9</v>
      </c>
      <c r="J11" s="67" t="s">
        <v>387</v>
      </c>
      <c r="K11" s="17">
        <v>5</v>
      </c>
      <c r="L11" s="184" t="s">
        <v>372</v>
      </c>
      <c r="M11"/>
    </row>
    <row r="12" spans="1:19" s="3" customFormat="1">
      <c r="A12" s="14">
        <v>7</v>
      </c>
      <c r="B12" s="4" t="s">
        <v>10</v>
      </c>
      <c r="C12" s="5" t="s">
        <v>184</v>
      </c>
      <c r="D12" s="67"/>
      <c r="E12" s="15" t="s">
        <v>109</v>
      </c>
      <c r="F12" s="67" t="s">
        <v>8</v>
      </c>
      <c r="G12" s="67" t="s">
        <v>304</v>
      </c>
      <c r="H12" s="61">
        <v>1</v>
      </c>
      <c r="I12" s="61">
        <v>9</v>
      </c>
      <c r="J12" s="67" t="s">
        <v>387</v>
      </c>
      <c r="K12" s="17">
        <v>5</v>
      </c>
      <c r="L12" s="152" t="s">
        <v>373</v>
      </c>
      <c r="M12"/>
    </row>
    <row r="13" spans="1:19" s="3" customFormat="1">
      <c r="A13" s="14">
        <v>8</v>
      </c>
      <c r="B13" s="4" t="s">
        <v>10</v>
      </c>
      <c r="C13" s="5" t="s">
        <v>179</v>
      </c>
      <c r="D13" s="67"/>
      <c r="E13" s="5" t="s">
        <v>146</v>
      </c>
      <c r="F13" s="67" t="s">
        <v>305</v>
      </c>
      <c r="G13" s="67" t="s">
        <v>8</v>
      </c>
      <c r="H13" s="61">
        <v>1</v>
      </c>
      <c r="I13" s="61">
        <v>9</v>
      </c>
      <c r="J13" s="143" t="s">
        <v>387</v>
      </c>
      <c r="K13" s="17">
        <v>5</v>
      </c>
      <c r="L13" s="152" t="s">
        <v>372</v>
      </c>
      <c r="M13"/>
    </row>
    <row r="14" spans="1:19" s="3" customFormat="1">
      <c r="A14" s="14">
        <v>9</v>
      </c>
      <c r="B14" s="4" t="s">
        <v>9</v>
      </c>
      <c r="C14" s="5" t="s">
        <v>200</v>
      </c>
      <c r="D14" s="67"/>
      <c r="E14" s="5" t="s">
        <v>201</v>
      </c>
      <c r="F14" s="67" t="s">
        <v>305</v>
      </c>
      <c r="G14" s="67" t="s">
        <v>303</v>
      </c>
      <c r="H14" s="11">
        <v>1</v>
      </c>
      <c r="I14" s="11">
        <v>8</v>
      </c>
      <c r="J14" s="143" t="s">
        <v>383</v>
      </c>
      <c r="K14" s="17">
        <v>9</v>
      </c>
      <c r="L14" s="152" t="s">
        <v>372</v>
      </c>
      <c r="M14"/>
    </row>
    <row r="15" spans="1:19" s="3" customFormat="1">
      <c r="A15" s="14">
        <v>10</v>
      </c>
      <c r="B15" s="4" t="s">
        <v>9</v>
      </c>
      <c r="C15" s="5" t="s">
        <v>199</v>
      </c>
      <c r="D15" s="67"/>
      <c r="E15" s="15" t="s">
        <v>105</v>
      </c>
      <c r="F15" s="67" t="s">
        <v>307</v>
      </c>
      <c r="G15" s="67" t="s">
        <v>307</v>
      </c>
      <c r="H15" s="11">
        <v>1</v>
      </c>
      <c r="I15" s="11">
        <v>8</v>
      </c>
      <c r="J15" s="143" t="s">
        <v>383</v>
      </c>
      <c r="K15" s="17">
        <v>9</v>
      </c>
      <c r="L15" s="152" t="s">
        <v>373</v>
      </c>
      <c r="M15"/>
    </row>
    <row r="16" spans="1:19" s="3" customFormat="1">
      <c r="A16" s="14">
        <v>11</v>
      </c>
      <c r="B16" s="112" t="s">
        <v>340</v>
      </c>
      <c r="C16" s="5" t="s">
        <v>203</v>
      </c>
      <c r="D16" s="67"/>
      <c r="E16" s="5" t="s">
        <v>144</v>
      </c>
      <c r="F16" s="67" t="s">
        <v>312</v>
      </c>
      <c r="G16" s="67" t="s">
        <v>8</v>
      </c>
      <c r="H16" s="61">
        <v>1</v>
      </c>
      <c r="I16" s="61">
        <v>1</v>
      </c>
      <c r="J16" s="143" t="s">
        <v>381</v>
      </c>
      <c r="K16" s="17">
        <v>11</v>
      </c>
      <c r="L16" s="152" t="s">
        <v>375</v>
      </c>
      <c r="M16"/>
    </row>
    <row r="17" spans="1:15" s="3" customFormat="1">
      <c r="A17" s="14">
        <v>12</v>
      </c>
      <c r="B17" s="59" t="s">
        <v>10</v>
      </c>
      <c r="C17" s="98" t="s">
        <v>150</v>
      </c>
      <c r="D17" s="99"/>
      <c r="E17" s="5" t="s">
        <v>183</v>
      </c>
      <c r="F17" s="67" t="s">
        <v>8</v>
      </c>
      <c r="G17" s="67" t="s">
        <v>8</v>
      </c>
      <c r="H17" s="11">
        <v>1</v>
      </c>
      <c r="I17" s="11">
        <v>1</v>
      </c>
      <c r="J17" s="143" t="s">
        <v>381</v>
      </c>
      <c r="K17" s="17">
        <v>11</v>
      </c>
      <c r="L17" s="152" t="s">
        <v>376</v>
      </c>
      <c r="M17"/>
    </row>
    <row r="18" spans="1:15" s="3" customFormat="1">
      <c r="A18" s="14">
        <v>13</v>
      </c>
      <c r="B18" s="4" t="s">
        <v>11</v>
      </c>
      <c r="C18" s="5" t="s">
        <v>158</v>
      </c>
      <c r="D18" s="67"/>
      <c r="E18" s="5" t="s">
        <v>110</v>
      </c>
      <c r="F18" s="67" t="s">
        <v>8</v>
      </c>
      <c r="G18" s="67" t="s">
        <v>8</v>
      </c>
      <c r="H18" s="11">
        <v>1</v>
      </c>
      <c r="I18" s="11">
        <v>1</v>
      </c>
      <c r="J18" s="67" t="s">
        <v>381</v>
      </c>
      <c r="K18" s="17">
        <v>11</v>
      </c>
      <c r="L18" s="152" t="s">
        <v>376</v>
      </c>
      <c r="M18"/>
    </row>
    <row r="19" spans="1:15" s="3" customFormat="1">
      <c r="A19" s="14">
        <v>14</v>
      </c>
      <c r="B19" s="4" t="s">
        <v>11</v>
      </c>
      <c r="C19" s="5" t="s">
        <v>259</v>
      </c>
      <c r="D19" s="67"/>
      <c r="E19" s="5" t="s">
        <v>111</v>
      </c>
      <c r="F19" s="67" t="s">
        <v>8</v>
      </c>
      <c r="G19" s="67" t="s">
        <v>8</v>
      </c>
      <c r="H19" s="11">
        <v>1</v>
      </c>
      <c r="I19" s="11">
        <v>1</v>
      </c>
      <c r="J19" s="67" t="s">
        <v>381</v>
      </c>
      <c r="K19" s="17">
        <v>11</v>
      </c>
      <c r="L19" s="152" t="s">
        <v>376</v>
      </c>
      <c r="M19"/>
    </row>
    <row r="20" spans="1:15" s="3" customFormat="1">
      <c r="A20" s="14">
        <v>15</v>
      </c>
      <c r="B20" s="4" t="s">
        <v>278</v>
      </c>
      <c r="C20" s="5" t="s">
        <v>237</v>
      </c>
      <c r="D20" s="67"/>
      <c r="E20" s="5" t="s">
        <v>232</v>
      </c>
      <c r="F20" s="67" t="s">
        <v>8</v>
      </c>
      <c r="G20" s="67" t="s">
        <v>8</v>
      </c>
      <c r="H20" s="11">
        <v>1</v>
      </c>
      <c r="I20" s="11">
        <v>1</v>
      </c>
      <c r="J20" s="67" t="s">
        <v>381</v>
      </c>
      <c r="K20" s="17">
        <v>11</v>
      </c>
      <c r="L20" s="1" t="s">
        <v>373</v>
      </c>
      <c r="M20"/>
    </row>
    <row r="21" spans="1:15" s="3" customFormat="1">
      <c r="A21" s="14">
        <v>16</v>
      </c>
      <c r="B21" s="4" t="s">
        <v>137</v>
      </c>
      <c r="C21" s="5" t="s">
        <v>178</v>
      </c>
      <c r="D21" s="67"/>
      <c r="E21" s="5" t="s">
        <v>177</v>
      </c>
      <c r="F21" s="67" t="s">
        <v>306</v>
      </c>
      <c r="G21" s="67" t="s">
        <v>8</v>
      </c>
      <c r="H21" s="11">
        <v>1</v>
      </c>
      <c r="I21" s="11">
        <v>1</v>
      </c>
      <c r="J21" s="143" t="s">
        <v>381</v>
      </c>
      <c r="K21" s="17">
        <v>11</v>
      </c>
      <c r="L21" s="1" t="s">
        <v>170</v>
      </c>
      <c r="M21"/>
    </row>
    <row r="22" spans="1:15" s="3" customFormat="1" ht="12.75" customHeight="1">
      <c r="A22" s="14">
        <v>17</v>
      </c>
      <c r="B22" s="4" t="s">
        <v>97</v>
      </c>
      <c r="C22" s="5" t="s">
        <v>99</v>
      </c>
      <c r="D22" s="67"/>
      <c r="E22" s="9" t="s">
        <v>167</v>
      </c>
      <c r="F22" s="67" t="s">
        <v>8</v>
      </c>
      <c r="G22" s="67" t="s">
        <v>304</v>
      </c>
      <c r="H22" s="11">
        <v>2</v>
      </c>
      <c r="I22" s="11">
        <v>11</v>
      </c>
      <c r="J22" s="143" t="s">
        <v>380</v>
      </c>
      <c r="K22" s="17">
        <v>1</v>
      </c>
      <c r="L22" s="152" t="s">
        <v>374</v>
      </c>
      <c r="M22"/>
    </row>
    <row r="23" spans="1:15" s="3" customFormat="1" ht="12.75" customHeight="1">
      <c r="A23" s="14">
        <v>18</v>
      </c>
      <c r="B23" s="4" t="s">
        <v>14</v>
      </c>
      <c r="C23" s="5" t="s">
        <v>197</v>
      </c>
      <c r="D23" s="67"/>
      <c r="E23" s="5" t="s">
        <v>195</v>
      </c>
      <c r="F23" s="67" t="s">
        <v>8</v>
      </c>
      <c r="G23" s="67" t="s">
        <v>307</v>
      </c>
      <c r="H23" s="11">
        <v>2</v>
      </c>
      <c r="I23" s="11">
        <v>10</v>
      </c>
      <c r="J23" s="143" t="s">
        <v>380</v>
      </c>
      <c r="K23" s="17">
        <v>2</v>
      </c>
      <c r="L23" s="152" t="s">
        <v>374</v>
      </c>
      <c r="M23"/>
    </row>
    <row r="24" spans="1:15" s="3" customFormat="1">
      <c r="A24" s="14">
        <v>19</v>
      </c>
      <c r="B24" s="4" t="s">
        <v>97</v>
      </c>
      <c r="C24" s="5" t="s">
        <v>208</v>
      </c>
      <c r="D24" s="67"/>
      <c r="E24" s="60" t="s">
        <v>98</v>
      </c>
      <c r="F24" s="67" t="s">
        <v>8</v>
      </c>
      <c r="G24" s="67" t="s">
        <v>303</v>
      </c>
      <c r="H24" s="11">
        <v>2</v>
      </c>
      <c r="I24" s="11">
        <v>10</v>
      </c>
      <c r="J24" s="143" t="s">
        <v>390</v>
      </c>
      <c r="K24" s="17">
        <v>3</v>
      </c>
      <c r="L24" s="152" t="s">
        <v>374</v>
      </c>
      <c r="M24"/>
    </row>
    <row r="25" spans="1:15" s="3" customFormat="1">
      <c r="A25" s="14">
        <v>20</v>
      </c>
      <c r="B25" s="4" t="s">
        <v>142</v>
      </c>
      <c r="C25" s="5" t="s">
        <v>233</v>
      </c>
      <c r="D25" s="67"/>
      <c r="E25" s="5" t="s">
        <v>339</v>
      </c>
      <c r="F25" s="67" t="s">
        <v>8</v>
      </c>
      <c r="G25" s="67" t="s">
        <v>8</v>
      </c>
      <c r="H25" s="11">
        <v>2</v>
      </c>
      <c r="I25" s="11">
        <v>9</v>
      </c>
      <c r="J25" s="67" t="s">
        <v>390</v>
      </c>
      <c r="K25" s="17">
        <v>4</v>
      </c>
      <c r="L25" s="152" t="s">
        <v>374</v>
      </c>
      <c r="M25"/>
    </row>
    <row r="26" spans="1:15" s="3" customFormat="1">
      <c r="A26" s="14">
        <v>21</v>
      </c>
      <c r="B26" s="4" t="s">
        <v>142</v>
      </c>
      <c r="C26" s="5" t="s">
        <v>236</v>
      </c>
      <c r="D26" s="67"/>
      <c r="E26" s="5" t="s">
        <v>235</v>
      </c>
      <c r="F26" s="67" t="s">
        <v>8</v>
      </c>
      <c r="G26" s="67" t="s">
        <v>303</v>
      </c>
      <c r="H26" s="11">
        <v>2</v>
      </c>
      <c r="I26" s="11">
        <v>5</v>
      </c>
      <c r="J26" s="67" t="s">
        <v>387</v>
      </c>
      <c r="K26" s="17">
        <v>5</v>
      </c>
      <c r="L26" s="152" t="s">
        <v>375</v>
      </c>
      <c r="M26"/>
    </row>
    <row r="27" spans="1:15" s="3" customFormat="1">
      <c r="A27" s="14">
        <v>22</v>
      </c>
      <c r="B27" s="4" t="s">
        <v>68</v>
      </c>
      <c r="C27" s="5" t="s">
        <v>212</v>
      </c>
      <c r="D27" s="67"/>
      <c r="E27" s="60" t="s">
        <v>149</v>
      </c>
      <c r="F27" s="67" t="s">
        <v>8</v>
      </c>
      <c r="G27" s="67" t="s">
        <v>8</v>
      </c>
      <c r="H27" s="11">
        <v>2</v>
      </c>
      <c r="I27" s="11">
        <v>5</v>
      </c>
      <c r="J27" s="67" t="s">
        <v>387</v>
      </c>
      <c r="K27" s="17">
        <v>5</v>
      </c>
      <c r="L27" s="152" t="s">
        <v>375</v>
      </c>
      <c r="M27"/>
    </row>
    <row r="28" spans="1:15" s="3" customFormat="1" ht="12.75" customHeight="1">
      <c r="A28" s="14">
        <v>23</v>
      </c>
      <c r="B28" s="4" t="s">
        <v>66</v>
      </c>
      <c r="C28" s="5" t="s">
        <v>155</v>
      </c>
      <c r="D28" s="67"/>
      <c r="E28" s="5" t="s">
        <v>148</v>
      </c>
      <c r="F28" s="67" t="s">
        <v>8</v>
      </c>
      <c r="G28" s="67" t="s">
        <v>8</v>
      </c>
      <c r="H28" s="11">
        <v>2</v>
      </c>
      <c r="I28" s="11">
        <v>5</v>
      </c>
      <c r="J28" s="67" t="s">
        <v>387</v>
      </c>
      <c r="K28" s="17">
        <v>5</v>
      </c>
      <c r="L28" s="152" t="s">
        <v>376</v>
      </c>
      <c r="M28"/>
    </row>
    <row r="29" spans="1:15" s="3" customFormat="1" ht="12.75" customHeight="1">
      <c r="A29" s="14">
        <v>24</v>
      </c>
      <c r="B29" s="4" t="s">
        <v>66</v>
      </c>
      <c r="C29" s="5" t="s">
        <v>119</v>
      </c>
      <c r="D29" s="67"/>
      <c r="E29" s="5" t="s">
        <v>164</v>
      </c>
      <c r="F29" s="67" t="s">
        <v>8</v>
      </c>
      <c r="G29" s="67" t="s">
        <v>8</v>
      </c>
      <c r="H29" s="11">
        <v>2</v>
      </c>
      <c r="I29" s="11">
        <v>5</v>
      </c>
      <c r="J29" s="67" t="s">
        <v>387</v>
      </c>
      <c r="K29" s="17">
        <v>5</v>
      </c>
      <c r="L29" s="1" t="s">
        <v>372</v>
      </c>
      <c r="M29"/>
    </row>
    <row r="30" spans="1:15" s="3" customFormat="1">
      <c r="A30" s="14">
        <v>25</v>
      </c>
      <c r="B30" s="112" t="s">
        <v>341</v>
      </c>
      <c r="C30" s="5" t="s">
        <v>264</v>
      </c>
      <c r="D30" s="67"/>
      <c r="E30" s="5" t="s">
        <v>115</v>
      </c>
      <c r="F30" s="67" t="s">
        <v>8</v>
      </c>
      <c r="G30" s="67" t="s">
        <v>303</v>
      </c>
      <c r="H30" s="11">
        <v>2</v>
      </c>
      <c r="I30" s="11">
        <v>4</v>
      </c>
      <c r="J30" s="67" t="s">
        <v>386</v>
      </c>
      <c r="K30" s="17">
        <v>9</v>
      </c>
      <c r="L30" s="1" t="s">
        <v>376</v>
      </c>
      <c r="M30"/>
    </row>
    <row r="31" spans="1:15">
      <c r="A31" s="14">
        <v>26</v>
      </c>
      <c r="B31" s="4" t="s">
        <v>10</v>
      </c>
      <c r="C31" s="5" t="s">
        <v>185</v>
      </c>
      <c r="D31" s="67"/>
      <c r="E31" s="5" t="s">
        <v>181</v>
      </c>
      <c r="F31" s="67" t="s">
        <v>8</v>
      </c>
      <c r="G31" s="67" t="s">
        <v>303</v>
      </c>
      <c r="H31" s="61">
        <v>2</v>
      </c>
      <c r="I31" s="61">
        <v>4</v>
      </c>
      <c r="J31" s="143" t="s">
        <v>386</v>
      </c>
      <c r="K31" s="17">
        <v>9</v>
      </c>
      <c r="L31" s="152" t="s">
        <v>374</v>
      </c>
      <c r="M31" s="3"/>
      <c r="N31" s="3"/>
      <c r="O31" s="3"/>
    </row>
    <row r="32" spans="1:15">
      <c r="A32" s="14">
        <v>27</v>
      </c>
      <c r="B32" s="4" t="s">
        <v>67</v>
      </c>
      <c r="C32" s="5" t="s">
        <v>273</v>
      </c>
      <c r="D32" s="67"/>
      <c r="E32" s="5" t="s">
        <v>271</v>
      </c>
      <c r="F32" s="67" t="s">
        <v>8</v>
      </c>
      <c r="G32" s="67" t="s">
        <v>8</v>
      </c>
      <c r="H32" s="67">
        <v>2</v>
      </c>
      <c r="I32" s="11">
        <v>4</v>
      </c>
      <c r="J32" s="67" t="s">
        <v>386</v>
      </c>
      <c r="K32" s="17">
        <v>9</v>
      </c>
      <c r="L32" s="14" t="s">
        <v>376</v>
      </c>
      <c r="M32" s="3"/>
      <c r="N32" s="3"/>
      <c r="O32" s="3"/>
    </row>
    <row r="33" spans="1:15">
      <c r="A33" s="14">
        <v>28</v>
      </c>
      <c r="B33" s="4" t="s">
        <v>66</v>
      </c>
      <c r="C33" s="5" t="s">
        <v>254</v>
      </c>
      <c r="D33" s="67"/>
      <c r="E33" s="5" t="s">
        <v>120</v>
      </c>
      <c r="F33" s="67" t="s">
        <v>8</v>
      </c>
      <c r="G33" s="67" t="s">
        <v>8</v>
      </c>
      <c r="H33" s="11">
        <v>2</v>
      </c>
      <c r="I33" s="11">
        <v>4</v>
      </c>
      <c r="J33" s="67" t="s">
        <v>386</v>
      </c>
      <c r="K33" s="17">
        <v>9</v>
      </c>
      <c r="L33" s="152" t="s">
        <v>373</v>
      </c>
      <c r="M33" s="3"/>
      <c r="N33" s="3"/>
      <c r="O33" s="3"/>
    </row>
    <row r="34" spans="1:15">
      <c r="A34" s="14">
        <v>29</v>
      </c>
      <c r="B34" s="4" t="s">
        <v>275</v>
      </c>
      <c r="C34" s="5" t="s">
        <v>160</v>
      </c>
      <c r="D34" s="67"/>
      <c r="E34" s="5" t="s">
        <v>187</v>
      </c>
      <c r="F34" s="67" t="s">
        <v>308</v>
      </c>
      <c r="G34" s="67" t="s">
        <v>304</v>
      </c>
      <c r="H34" s="11">
        <v>2</v>
      </c>
      <c r="I34" s="11">
        <v>1</v>
      </c>
      <c r="J34" s="143" t="s">
        <v>381</v>
      </c>
      <c r="K34" s="17">
        <v>13</v>
      </c>
      <c r="L34" s="1" t="s">
        <v>170</v>
      </c>
    </row>
    <row r="35" spans="1:15">
      <c r="A35" s="14">
        <v>30</v>
      </c>
      <c r="B35" s="4" t="s">
        <v>100</v>
      </c>
      <c r="C35" s="5" t="s">
        <v>227</v>
      </c>
      <c r="D35" s="67"/>
      <c r="E35" s="5" t="s">
        <v>226</v>
      </c>
      <c r="F35" s="67" t="s">
        <v>8</v>
      </c>
      <c r="G35" s="67" t="s">
        <v>8</v>
      </c>
      <c r="H35" s="61">
        <v>2</v>
      </c>
      <c r="I35" s="61">
        <v>1</v>
      </c>
      <c r="J35" s="67" t="s">
        <v>381</v>
      </c>
      <c r="K35" s="17">
        <v>13</v>
      </c>
      <c r="L35" s="152" t="s">
        <v>373</v>
      </c>
    </row>
    <row r="36" spans="1:15">
      <c r="A36" s="14">
        <v>31</v>
      </c>
      <c r="B36" s="4" t="s">
        <v>100</v>
      </c>
      <c r="C36" s="5" t="s">
        <v>228</v>
      </c>
      <c r="D36" s="67"/>
      <c r="E36" s="5" t="s">
        <v>229</v>
      </c>
      <c r="F36" s="67" t="s">
        <v>8</v>
      </c>
      <c r="G36" s="67" t="s">
        <v>8</v>
      </c>
      <c r="H36" s="61">
        <v>2</v>
      </c>
      <c r="I36" s="61">
        <v>1</v>
      </c>
      <c r="J36" s="67" t="s">
        <v>381</v>
      </c>
      <c r="K36" s="17">
        <v>13</v>
      </c>
      <c r="L36" s="152" t="s">
        <v>372</v>
      </c>
    </row>
    <row r="37" spans="1:15">
      <c r="A37" s="14">
        <v>32</v>
      </c>
      <c r="B37" s="4" t="s">
        <v>83</v>
      </c>
      <c r="C37" s="5" t="s">
        <v>239</v>
      </c>
      <c r="D37" s="67"/>
      <c r="E37" s="117" t="s">
        <v>248</v>
      </c>
      <c r="F37" s="67" t="s">
        <v>8</v>
      </c>
      <c r="G37" s="67" t="s">
        <v>8</v>
      </c>
      <c r="H37" s="11">
        <v>2</v>
      </c>
      <c r="I37" s="11">
        <v>1</v>
      </c>
      <c r="J37" s="67" t="s">
        <v>381</v>
      </c>
      <c r="K37" s="17">
        <v>13</v>
      </c>
      <c r="L37" s="152" t="s">
        <v>375</v>
      </c>
    </row>
    <row r="38" spans="1:15">
      <c r="A38" s="14">
        <v>33</v>
      </c>
      <c r="B38" s="4" t="s">
        <v>83</v>
      </c>
      <c r="C38" s="5" t="s">
        <v>240</v>
      </c>
      <c r="D38" s="67"/>
      <c r="E38" s="5" t="s">
        <v>242</v>
      </c>
      <c r="F38" s="67" t="s">
        <v>8</v>
      </c>
      <c r="G38" s="67" t="s">
        <v>8</v>
      </c>
      <c r="H38" s="11">
        <v>2</v>
      </c>
      <c r="I38" s="11">
        <v>1</v>
      </c>
      <c r="J38" s="67" t="s">
        <v>381</v>
      </c>
      <c r="K38" s="17">
        <v>13</v>
      </c>
      <c r="L38" s="1" t="s">
        <v>375</v>
      </c>
    </row>
    <row r="39" spans="1:15" ht="13.5" thickBot="1">
      <c r="A39" s="14">
        <v>34</v>
      </c>
      <c r="B39" s="7" t="s">
        <v>92</v>
      </c>
      <c r="C39" s="6" t="s">
        <v>204</v>
      </c>
      <c r="D39" s="71"/>
      <c r="E39" s="6" t="s">
        <v>255</v>
      </c>
      <c r="F39" s="71" t="s">
        <v>8</v>
      </c>
      <c r="G39" s="71" t="s">
        <v>305</v>
      </c>
      <c r="H39" s="12">
        <v>2</v>
      </c>
      <c r="I39" s="12">
        <v>1</v>
      </c>
      <c r="J39" s="198" t="s">
        <v>381</v>
      </c>
      <c r="K39" s="43">
        <v>13</v>
      </c>
      <c r="L39" s="1" t="s">
        <v>170</v>
      </c>
    </row>
  </sheetData>
  <autoFilter ref="B5:L39" xr:uid="{00000000-0001-0000-0500-000000000000}">
    <sortState xmlns:xlrd2="http://schemas.microsoft.com/office/spreadsheetml/2017/richdata2" ref="B6:L39">
      <sortCondition ref="H6:H39"/>
      <sortCondition ref="L6:L39"/>
    </sortState>
  </autoFilter>
  <sortState xmlns:xlrd2="http://schemas.microsoft.com/office/spreadsheetml/2017/richdata2" ref="B23:K24">
    <sortCondition ref="K23:K24"/>
  </sortState>
  <mergeCells count="2">
    <mergeCell ref="P2:S3"/>
    <mergeCell ref="C2:E3"/>
  </mergeCells>
  <pageMargins left="0.11811023622047245" right="0" top="0.19685039370078741" bottom="0.15748031496062992" header="0.31496062992125984" footer="0.31496062992125984"/>
  <pageSetup paperSize="9" scale="7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6"/>
  <sheetViews>
    <sheetView showGridLines="0" zoomScaleNormal="100" workbookViewId="0">
      <selection activeCell="L22" sqref="L22"/>
    </sheetView>
  </sheetViews>
  <sheetFormatPr baseColWidth="10" defaultColWidth="11.42578125" defaultRowHeight="12.75"/>
  <cols>
    <col min="1" max="1" width="6.5703125" customWidth="1"/>
    <col min="2" max="2" width="20.28515625" customWidth="1"/>
    <col min="3" max="3" width="23.5703125" customWidth="1"/>
    <col min="4" max="4" width="0" hidden="1" customWidth="1"/>
    <col min="6" max="6" width="0" hidden="1" customWidth="1"/>
    <col min="9" max="9" width="0" hidden="1" customWidth="1"/>
    <col min="10" max="10" width="7.140625" style="1" hidden="1" customWidth="1"/>
    <col min="11" max="11" width="8.140625" customWidth="1"/>
  </cols>
  <sheetData>
    <row r="1" spans="1:16" s="3" customFormat="1" ht="20.25" customHeight="1">
      <c r="B1" s="95"/>
      <c r="J1" s="14"/>
    </row>
    <row r="2" spans="1:16" s="3" customFormat="1" ht="42.75" customHeight="1">
      <c r="B2" s="3" t="s">
        <v>25</v>
      </c>
      <c r="C2" s="237" t="str">
        <f>Accueil!B2&amp;"                                 "&amp;Accueil!B5&amp;"  "&amp;Accueil!B6&amp;"                                          Simples Dame"</f>
        <v>Challenge Badminton                                 BAILLY ROMAINVILLERS  2026                                          Simples Dame</v>
      </c>
      <c r="D2" s="237"/>
      <c r="E2" s="237"/>
      <c r="F2" s="122"/>
      <c r="G2" s="122"/>
      <c r="J2" s="14"/>
      <c r="M2" s="237" t="s">
        <v>284</v>
      </c>
      <c r="N2" s="237"/>
      <c r="O2" s="237"/>
      <c r="P2" s="237"/>
    </row>
    <row r="3" spans="1:16" s="3" customFormat="1" ht="47.25" customHeight="1">
      <c r="C3" s="237"/>
      <c r="D3" s="237"/>
      <c r="E3" s="237"/>
      <c r="F3" s="122"/>
      <c r="G3" s="122"/>
      <c r="J3" s="14"/>
      <c r="M3" s="237"/>
      <c r="N3" s="237"/>
      <c r="O3" s="237"/>
      <c r="P3" s="237"/>
    </row>
    <row r="4" spans="1:16" s="3" customFormat="1">
      <c r="B4" s="239"/>
      <c r="C4" s="239"/>
      <c r="D4" s="239"/>
      <c r="E4" s="239"/>
      <c r="F4" s="239"/>
      <c r="G4" s="239"/>
      <c r="H4" s="239"/>
      <c r="I4" s="239"/>
      <c r="J4" s="14"/>
    </row>
    <row r="5" spans="1:16" s="3" customFormat="1" ht="13.5" thickBot="1">
      <c r="J5" s="14"/>
    </row>
    <row r="6" spans="1:16" s="3" customFormat="1" ht="27.75" customHeight="1" thickBot="1">
      <c r="A6" s="14"/>
      <c r="B6" s="51" t="s">
        <v>4</v>
      </c>
      <c r="C6" s="51" t="s">
        <v>122</v>
      </c>
      <c r="D6" s="51" t="s">
        <v>315</v>
      </c>
      <c r="E6" s="51" t="s">
        <v>93</v>
      </c>
      <c r="F6" s="51" t="s">
        <v>173</v>
      </c>
      <c r="G6" s="51" t="s">
        <v>94</v>
      </c>
      <c r="H6" s="97" t="s">
        <v>96</v>
      </c>
      <c r="I6" s="51" t="s">
        <v>6</v>
      </c>
      <c r="J6" s="183" t="s">
        <v>371</v>
      </c>
    </row>
    <row r="7" spans="1:16" s="3" customFormat="1" ht="12.95" customHeight="1">
      <c r="A7" s="14">
        <v>1</v>
      </c>
      <c r="B7" s="4" t="s">
        <v>12</v>
      </c>
      <c r="C7" s="5" t="s">
        <v>113</v>
      </c>
      <c r="D7" s="155" t="s">
        <v>307</v>
      </c>
      <c r="E7" s="17">
        <v>1</v>
      </c>
      <c r="F7" s="131" t="s">
        <v>380</v>
      </c>
      <c r="G7" s="17">
        <v>15</v>
      </c>
      <c r="H7" s="17">
        <v>1</v>
      </c>
      <c r="I7" s="17"/>
      <c r="J7" s="14" t="s">
        <v>372</v>
      </c>
    </row>
    <row r="8" spans="1:16" s="3" customFormat="1">
      <c r="A8" s="14">
        <v>2</v>
      </c>
      <c r="B8" s="8" t="s">
        <v>142</v>
      </c>
      <c r="C8" s="9" t="s">
        <v>151</v>
      </c>
      <c r="D8" s="17" t="s">
        <v>8</v>
      </c>
      <c r="E8" s="17">
        <v>1</v>
      </c>
      <c r="F8" s="146" t="s">
        <v>380</v>
      </c>
      <c r="G8" s="96">
        <v>14</v>
      </c>
      <c r="H8" s="17">
        <v>2</v>
      </c>
      <c r="I8" s="17"/>
      <c r="J8" s="14" t="s">
        <v>373</v>
      </c>
    </row>
    <row r="9" spans="1:16" s="3" customFormat="1" ht="12.6" customHeight="1">
      <c r="A9" s="14">
        <v>3</v>
      </c>
      <c r="B9" s="4" t="s">
        <v>97</v>
      </c>
      <c r="C9" s="5" t="s">
        <v>99</v>
      </c>
      <c r="D9" s="17" t="s">
        <v>8</v>
      </c>
      <c r="E9" s="17">
        <v>1</v>
      </c>
      <c r="F9" s="131" t="s">
        <v>390</v>
      </c>
      <c r="G9" s="17">
        <v>13</v>
      </c>
      <c r="H9" s="17">
        <v>3</v>
      </c>
      <c r="I9" s="17"/>
      <c r="J9" s="14" t="s">
        <v>373</v>
      </c>
    </row>
    <row r="10" spans="1:16" s="3" customFormat="1">
      <c r="A10" s="14">
        <v>4</v>
      </c>
      <c r="B10" s="4" t="s">
        <v>10</v>
      </c>
      <c r="C10" s="5" t="s">
        <v>157</v>
      </c>
      <c r="D10" s="155" t="s">
        <v>303</v>
      </c>
      <c r="E10" s="155">
        <v>1</v>
      </c>
      <c r="F10" s="146" t="s">
        <v>390</v>
      </c>
      <c r="G10" s="96">
        <v>12</v>
      </c>
      <c r="H10" s="17">
        <v>4</v>
      </c>
      <c r="I10" s="17"/>
      <c r="J10" s="14" t="s">
        <v>372</v>
      </c>
    </row>
    <row r="11" spans="1:16" s="3" customFormat="1" ht="12.6" customHeight="1">
      <c r="A11" s="14">
        <v>5</v>
      </c>
      <c r="B11" s="4" t="s">
        <v>97</v>
      </c>
      <c r="C11" s="5" t="s">
        <v>208</v>
      </c>
      <c r="D11" s="17" t="s">
        <v>8</v>
      </c>
      <c r="E11" s="17">
        <v>1</v>
      </c>
      <c r="F11" s="146" t="s">
        <v>381</v>
      </c>
      <c r="G11" s="96">
        <v>1</v>
      </c>
      <c r="H11" s="17">
        <v>5</v>
      </c>
      <c r="I11" s="17"/>
      <c r="J11" s="14" t="s">
        <v>372</v>
      </c>
    </row>
    <row r="12" spans="1:16" s="3" customFormat="1" ht="12.95" customHeight="1">
      <c r="A12" s="14">
        <v>6</v>
      </c>
      <c r="B12" s="8" t="s">
        <v>100</v>
      </c>
      <c r="C12" s="9" t="s">
        <v>220</v>
      </c>
      <c r="D12" s="17" t="s">
        <v>8</v>
      </c>
      <c r="E12" s="17">
        <v>1</v>
      </c>
      <c r="F12" s="146" t="s">
        <v>381</v>
      </c>
      <c r="G12" s="96">
        <v>1</v>
      </c>
      <c r="H12" s="17">
        <v>5</v>
      </c>
      <c r="I12" s="17"/>
      <c r="J12" s="14" t="s">
        <v>372</v>
      </c>
    </row>
    <row r="13" spans="1:16" s="3" customFormat="1">
      <c r="A13" s="14">
        <v>7</v>
      </c>
      <c r="B13" s="80" t="s">
        <v>10</v>
      </c>
      <c r="C13" s="5" t="s">
        <v>179</v>
      </c>
      <c r="D13" s="155" t="s">
        <v>304</v>
      </c>
      <c r="E13" s="155">
        <v>1</v>
      </c>
      <c r="F13" s="146" t="s">
        <v>381</v>
      </c>
      <c r="G13" s="96">
        <v>1</v>
      </c>
      <c r="H13" s="17">
        <v>5</v>
      </c>
      <c r="I13" s="17"/>
      <c r="J13" s="14" t="s">
        <v>373</v>
      </c>
    </row>
    <row r="14" spans="1:16" s="3" customFormat="1">
      <c r="A14" s="14">
        <v>8</v>
      </c>
      <c r="B14" s="4" t="s">
        <v>11</v>
      </c>
      <c r="C14" s="5" t="s">
        <v>158</v>
      </c>
      <c r="D14" s="17" t="s">
        <v>8</v>
      </c>
      <c r="E14" s="17">
        <v>1</v>
      </c>
      <c r="F14" s="146" t="s">
        <v>381</v>
      </c>
      <c r="G14" s="96">
        <v>1</v>
      </c>
      <c r="H14" s="17">
        <v>5</v>
      </c>
      <c r="I14" s="17"/>
      <c r="J14" s="14" t="s">
        <v>373</v>
      </c>
    </row>
    <row r="15" spans="1:16" s="3" customFormat="1" ht="12.75" customHeight="1">
      <c r="A15" s="14">
        <v>9</v>
      </c>
      <c r="B15" s="4" t="s">
        <v>279</v>
      </c>
      <c r="C15" s="5" t="s">
        <v>262</v>
      </c>
      <c r="D15" s="17" t="s">
        <v>8</v>
      </c>
      <c r="E15" s="17">
        <v>2</v>
      </c>
      <c r="F15" s="131" t="s">
        <v>380</v>
      </c>
      <c r="G15" s="17">
        <v>11</v>
      </c>
      <c r="H15" s="17">
        <v>1</v>
      </c>
      <c r="I15" s="17"/>
      <c r="J15" s="14" t="s">
        <v>372</v>
      </c>
    </row>
    <row r="16" spans="1:16" s="3" customFormat="1" ht="12.75" customHeight="1">
      <c r="A16" s="14">
        <v>10</v>
      </c>
      <c r="B16" s="4" t="s">
        <v>10</v>
      </c>
      <c r="C16" s="5" t="s">
        <v>150</v>
      </c>
      <c r="D16" s="17" t="s">
        <v>8</v>
      </c>
      <c r="E16" s="17">
        <v>2</v>
      </c>
      <c r="F16" s="131" t="s">
        <v>380</v>
      </c>
      <c r="G16" s="17">
        <v>10</v>
      </c>
      <c r="H16" s="17">
        <v>2</v>
      </c>
      <c r="I16" s="17"/>
      <c r="J16" s="14" t="s">
        <v>372</v>
      </c>
    </row>
    <row r="17" spans="1:10" s="3" customFormat="1" ht="12.95" customHeight="1">
      <c r="A17" s="14">
        <v>11</v>
      </c>
      <c r="B17" s="80" t="s">
        <v>142</v>
      </c>
      <c r="C17" s="5" t="s">
        <v>233</v>
      </c>
      <c r="D17" s="17" t="s">
        <v>8</v>
      </c>
      <c r="E17" s="17">
        <v>2</v>
      </c>
      <c r="F17" s="131" t="s">
        <v>390</v>
      </c>
      <c r="G17" s="17">
        <v>9</v>
      </c>
      <c r="H17" s="17">
        <v>3</v>
      </c>
      <c r="I17" s="17"/>
      <c r="J17" s="14" t="s">
        <v>372</v>
      </c>
    </row>
    <row r="18" spans="1:10" s="3" customFormat="1">
      <c r="A18" s="14">
        <v>12</v>
      </c>
      <c r="B18" s="80" t="s">
        <v>68</v>
      </c>
      <c r="C18" s="5" t="s">
        <v>212</v>
      </c>
      <c r="D18" s="17" t="s">
        <v>8</v>
      </c>
      <c r="E18" s="17">
        <v>2</v>
      </c>
      <c r="F18" s="146" t="s">
        <v>390</v>
      </c>
      <c r="G18" s="96">
        <v>8</v>
      </c>
      <c r="H18" s="17">
        <v>4</v>
      </c>
      <c r="I18" s="17"/>
      <c r="J18" s="14" t="s">
        <v>373</v>
      </c>
    </row>
    <row r="19" spans="1:10" s="3" customFormat="1">
      <c r="A19" s="14">
        <v>13</v>
      </c>
      <c r="B19" s="4" t="s">
        <v>83</v>
      </c>
      <c r="C19" s="5" t="s">
        <v>246</v>
      </c>
      <c r="D19" s="17" t="s">
        <v>8</v>
      </c>
      <c r="E19" s="17">
        <v>2</v>
      </c>
      <c r="F19" s="131" t="s">
        <v>387</v>
      </c>
      <c r="G19" s="17">
        <v>5</v>
      </c>
      <c r="H19" s="17">
        <v>5</v>
      </c>
      <c r="I19" s="17"/>
      <c r="J19" s="14" t="s">
        <v>373</v>
      </c>
    </row>
    <row r="20" spans="1:10" s="3" customFormat="1" ht="12.6" customHeight="1">
      <c r="A20" s="14">
        <v>14</v>
      </c>
      <c r="B20" s="4" t="s">
        <v>10</v>
      </c>
      <c r="C20" s="5" t="s">
        <v>162</v>
      </c>
      <c r="D20" s="17" t="s">
        <v>8</v>
      </c>
      <c r="E20" s="17">
        <v>2</v>
      </c>
      <c r="F20" s="131" t="s">
        <v>387</v>
      </c>
      <c r="G20" s="17">
        <v>5</v>
      </c>
      <c r="H20" s="17">
        <v>5</v>
      </c>
      <c r="I20" s="17"/>
      <c r="J20" s="14" t="s">
        <v>373</v>
      </c>
    </row>
    <row r="21" spans="1:10" s="3" customFormat="1" ht="12.75" customHeight="1">
      <c r="A21" s="14">
        <v>15</v>
      </c>
      <c r="B21" s="4" t="s">
        <v>11</v>
      </c>
      <c r="C21" s="5" t="s">
        <v>259</v>
      </c>
      <c r="D21" s="17" t="s">
        <v>8</v>
      </c>
      <c r="E21" s="17">
        <v>2</v>
      </c>
      <c r="F21" s="131" t="s">
        <v>387</v>
      </c>
      <c r="G21" s="17">
        <v>5</v>
      </c>
      <c r="H21" s="17">
        <v>5</v>
      </c>
      <c r="I21" s="17"/>
      <c r="J21" s="14" t="s">
        <v>374</v>
      </c>
    </row>
    <row r="22" spans="1:10" s="3" customFormat="1" ht="12.75" customHeight="1">
      <c r="A22" s="14">
        <v>16</v>
      </c>
      <c r="B22" s="80" t="s">
        <v>66</v>
      </c>
      <c r="C22" s="5" t="s">
        <v>249</v>
      </c>
      <c r="D22" s="17" t="s">
        <v>8</v>
      </c>
      <c r="E22" s="17">
        <v>2</v>
      </c>
      <c r="F22" s="131" t="s">
        <v>387</v>
      </c>
      <c r="G22" s="17">
        <v>5</v>
      </c>
      <c r="H22" s="17">
        <v>5</v>
      </c>
      <c r="I22" s="17"/>
      <c r="J22" s="14" t="s">
        <v>374</v>
      </c>
    </row>
    <row r="23" spans="1:10" s="3" customFormat="1">
      <c r="A23" s="14">
        <v>17</v>
      </c>
      <c r="B23" s="4" t="s">
        <v>142</v>
      </c>
      <c r="C23" s="5" t="s">
        <v>156</v>
      </c>
      <c r="D23" s="17" t="s">
        <v>8</v>
      </c>
      <c r="E23" s="17">
        <v>2</v>
      </c>
      <c r="F23" s="146" t="s">
        <v>381</v>
      </c>
      <c r="G23" s="96">
        <v>1</v>
      </c>
      <c r="H23" s="17">
        <v>9</v>
      </c>
      <c r="I23" s="17"/>
      <c r="J23" s="14" t="s">
        <v>374</v>
      </c>
    </row>
    <row r="24" spans="1:10" s="3" customFormat="1" ht="12.75" customHeight="1">
      <c r="A24" s="14">
        <v>18</v>
      </c>
      <c r="B24" s="80" t="s">
        <v>83</v>
      </c>
      <c r="C24" s="5" t="s">
        <v>238</v>
      </c>
      <c r="D24" s="17" t="s">
        <v>8</v>
      </c>
      <c r="E24" s="17">
        <v>2</v>
      </c>
      <c r="F24" s="131" t="s">
        <v>381</v>
      </c>
      <c r="G24" s="17">
        <v>1</v>
      </c>
      <c r="H24" s="17">
        <v>9</v>
      </c>
      <c r="I24" s="17"/>
      <c r="J24" s="14" t="s">
        <v>375</v>
      </c>
    </row>
    <row r="25" spans="1:10" s="3" customFormat="1" ht="12.75" customHeight="1">
      <c r="A25" s="14">
        <v>19</v>
      </c>
      <c r="B25" s="4" t="s">
        <v>277</v>
      </c>
      <c r="C25" s="5" t="s">
        <v>204</v>
      </c>
      <c r="D25" s="17" t="s">
        <v>8</v>
      </c>
      <c r="E25" s="17">
        <v>2</v>
      </c>
      <c r="F25" s="146" t="s">
        <v>381</v>
      </c>
      <c r="G25" s="96">
        <v>1</v>
      </c>
      <c r="H25" s="17">
        <v>9</v>
      </c>
      <c r="I25" s="17"/>
      <c r="J25" s="14" t="s">
        <v>375</v>
      </c>
    </row>
    <row r="26" spans="1:10" s="3" customFormat="1">
      <c r="A26" s="14">
        <v>20</v>
      </c>
      <c r="B26" s="4" t="s">
        <v>344</v>
      </c>
      <c r="C26" s="5" t="s">
        <v>273</v>
      </c>
      <c r="D26" s="17" t="s">
        <v>8</v>
      </c>
      <c r="E26" s="17">
        <v>2</v>
      </c>
      <c r="F26" s="146" t="s">
        <v>381</v>
      </c>
      <c r="G26" s="96">
        <v>1</v>
      </c>
      <c r="H26" s="17">
        <v>9</v>
      </c>
      <c r="I26" s="17"/>
      <c r="J26" s="14" t="s">
        <v>375</v>
      </c>
    </row>
    <row r="27" spans="1:10" s="3" customFormat="1" ht="12.75" customHeight="1">
      <c r="A27" s="14">
        <v>21</v>
      </c>
      <c r="B27" s="197" t="s">
        <v>142</v>
      </c>
      <c r="C27" s="60" t="s">
        <v>159</v>
      </c>
      <c r="D27" s="96" t="s">
        <v>8</v>
      </c>
      <c r="E27" s="96">
        <v>2</v>
      </c>
      <c r="F27" s="146" t="s">
        <v>385</v>
      </c>
      <c r="G27" s="96">
        <v>0</v>
      </c>
      <c r="H27" s="96" t="s">
        <v>391</v>
      </c>
      <c r="I27" s="17"/>
      <c r="J27" s="14" t="s">
        <v>375</v>
      </c>
    </row>
    <row r="28" spans="1:10" s="3" customFormat="1" ht="12.75" customHeight="1">
      <c r="A28" s="14">
        <v>22</v>
      </c>
      <c r="B28" s="10"/>
      <c r="C28" s="5"/>
      <c r="D28" s="17"/>
      <c r="E28" s="17"/>
      <c r="F28" s="146"/>
      <c r="G28" s="96"/>
      <c r="H28" s="17"/>
      <c r="I28" s="17"/>
      <c r="J28" s="14"/>
    </row>
    <row r="29" spans="1:10" s="3" customFormat="1">
      <c r="A29" s="14">
        <v>23</v>
      </c>
      <c r="B29" s="10"/>
      <c r="C29" s="5"/>
      <c r="D29" s="17"/>
      <c r="E29" s="17"/>
      <c r="F29" s="146"/>
      <c r="G29" s="96"/>
      <c r="H29" s="17"/>
      <c r="I29" s="17"/>
      <c r="J29" s="14"/>
    </row>
    <row r="30" spans="1:10" s="3" customFormat="1" ht="12.75" customHeight="1">
      <c r="A30" s="14">
        <v>24</v>
      </c>
      <c r="B30" s="80"/>
      <c r="C30" s="78"/>
      <c r="D30" s="17"/>
      <c r="E30" s="17"/>
      <c r="F30" s="146"/>
      <c r="G30" s="96"/>
      <c r="H30" s="17"/>
      <c r="I30" s="17"/>
      <c r="J30" s="14"/>
    </row>
    <row r="31" spans="1:10" s="3" customFormat="1" ht="12.75" customHeight="1">
      <c r="A31" s="14">
        <v>25</v>
      </c>
      <c r="B31" s="10"/>
      <c r="C31" s="5"/>
      <c r="D31" s="17"/>
      <c r="E31" s="17"/>
      <c r="F31" s="131"/>
      <c r="G31" s="17"/>
      <c r="H31" s="17"/>
      <c r="I31" s="17"/>
      <c r="J31" s="14"/>
    </row>
    <row r="32" spans="1:10" s="3" customFormat="1">
      <c r="A32" s="14">
        <v>26</v>
      </c>
      <c r="B32" s="79"/>
      <c r="C32" s="78"/>
      <c r="D32" s="17"/>
      <c r="E32" s="17"/>
      <c r="F32" s="17"/>
      <c r="G32" s="17"/>
      <c r="H32" s="17"/>
      <c r="I32" s="17"/>
      <c r="J32" s="14"/>
    </row>
    <row r="33" spans="1:10">
      <c r="A33" s="14"/>
      <c r="B33" s="79"/>
      <c r="C33" s="78"/>
      <c r="D33" s="17"/>
      <c r="E33" s="17"/>
      <c r="F33" s="17"/>
      <c r="G33" s="17"/>
      <c r="H33" s="17"/>
      <c r="I33" s="17"/>
    </row>
    <row r="34" spans="1:10" ht="12.95" customHeight="1">
      <c r="A34" s="14"/>
      <c r="B34" s="79"/>
      <c r="C34" s="78"/>
      <c r="D34" s="17"/>
      <c r="E34" s="17"/>
      <c r="F34" s="17"/>
      <c r="G34" s="17"/>
      <c r="H34" s="17"/>
      <c r="I34" s="17"/>
      <c r="J34" s="14"/>
    </row>
    <row r="35" spans="1:10" ht="12.6" customHeight="1" thickBot="1">
      <c r="A35" s="14"/>
      <c r="B35" s="102"/>
      <c r="C35" s="103"/>
      <c r="D35" s="43"/>
      <c r="E35" s="43"/>
      <c r="F35" s="43"/>
      <c r="G35" s="43"/>
      <c r="H35" s="43"/>
      <c r="I35" s="17"/>
      <c r="J35" s="14"/>
    </row>
    <row r="36" spans="1:10" ht="13.5" thickBot="1">
      <c r="A36" s="14"/>
      <c r="I36" s="43"/>
      <c r="J36" s="14"/>
    </row>
  </sheetData>
  <autoFilter ref="B6:J32" xr:uid="{00000000-0001-0000-0300-000000000000}"/>
  <sortState xmlns:xlrd2="http://schemas.microsoft.com/office/spreadsheetml/2017/richdata2" ref="B7:H27">
    <sortCondition ref="E7:E27"/>
    <sortCondition descending="1" ref="G7:G27"/>
  </sortState>
  <mergeCells count="3">
    <mergeCell ref="B4:I4"/>
    <mergeCell ref="M2:P3"/>
    <mergeCell ref="C2:E3"/>
  </mergeCells>
  <phoneticPr fontId="0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4"/>
  <sheetViews>
    <sheetView showGridLines="0" topLeftCell="A12" zoomScaleNormal="100" workbookViewId="0">
      <selection activeCell="C46" sqref="C46"/>
    </sheetView>
  </sheetViews>
  <sheetFormatPr baseColWidth="10" defaultColWidth="11.42578125" defaultRowHeight="12.75"/>
  <cols>
    <col min="1" max="1" width="8.7109375" customWidth="1"/>
    <col min="2" max="2" width="16.5703125" customWidth="1"/>
    <col min="3" max="3" width="23.140625" bestFit="1" customWidth="1"/>
    <col min="4" max="4" width="11.42578125" customWidth="1"/>
    <col min="6" max="6" width="11.42578125" customWidth="1"/>
    <col min="8" max="8" width="9" style="1" customWidth="1"/>
    <col min="9" max="9" width="9.28515625" style="1" hidden="1" customWidth="1"/>
    <col min="10" max="10" width="6.28515625" customWidth="1"/>
  </cols>
  <sheetData>
    <row r="1" spans="1:15" s="3" customFormat="1" ht="20.25" customHeight="1">
      <c r="H1" s="14"/>
      <c r="I1" s="14"/>
    </row>
    <row r="2" spans="1:15" s="3" customFormat="1" ht="36.6" customHeight="1">
      <c r="C2" s="238" t="str">
        <f>Accueil!B2&amp;"                              "&amp;Accueil!B5&amp;"  "&amp;Accueil!B6&amp;"                                     Simples Hommes"</f>
        <v>Challenge Badminton                              BAILLY ROMAINVILLERS  2026                                     Simples Hommes</v>
      </c>
      <c r="D2" s="238"/>
      <c r="E2" s="238"/>
      <c r="F2" s="238"/>
      <c r="G2" s="121"/>
      <c r="H2" s="14"/>
      <c r="I2" s="14"/>
      <c r="L2" s="237" t="str">
        <f>Accueil!B2&amp;"                                                           "&amp;Accueil!B5&amp;"  "&amp;Accueil!B6&amp;"                                           Podiums Simples Hommes"</f>
        <v>Challenge Badminton                                                           BAILLY ROMAINVILLERS  2026                                           Podiums Simples Hommes</v>
      </c>
      <c r="M2" s="237"/>
      <c r="N2" s="237"/>
      <c r="O2" s="237"/>
    </row>
    <row r="3" spans="1:15" s="3" customFormat="1" ht="40.15" customHeight="1">
      <c r="C3" s="238"/>
      <c r="D3" s="238"/>
      <c r="E3" s="238"/>
      <c r="F3" s="238"/>
      <c r="G3" s="121"/>
      <c r="H3" s="14"/>
      <c r="I3" s="14"/>
      <c r="L3" s="237"/>
      <c r="M3" s="237"/>
      <c r="N3" s="237"/>
      <c r="O3" s="237"/>
    </row>
    <row r="4" spans="1:15" s="3" customFormat="1" ht="15" customHeight="1">
      <c r="B4" s="240" t="s">
        <v>6</v>
      </c>
      <c r="C4" s="240"/>
      <c r="D4" s="240"/>
      <c r="E4" s="240"/>
      <c r="F4" s="240"/>
      <c r="G4" s="240"/>
      <c r="H4" s="240"/>
      <c r="I4" s="14"/>
    </row>
    <row r="5" spans="1:15" s="3" customFormat="1" ht="13.5" thickBot="1">
      <c r="H5" s="14"/>
      <c r="I5" s="14"/>
    </row>
    <row r="6" spans="1:15" s="3" customFormat="1" ht="27.75" customHeight="1" thickBot="1">
      <c r="A6" s="14"/>
      <c r="B6" s="68" t="s">
        <v>4</v>
      </c>
      <c r="C6" s="68" t="s">
        <v>122</v>
      </c>
      <c r="D6" s="68" t="s">
        <v>315</v>
      </c>
      <c r="E6" s="68" t="s">
        <v>141</v>
      </c>
      <c r="F6" s="68" t="s">
        <v>172</v>
      </c>
      <c r="G6" s="68" t="s">
        <v>16</v>
      </c>
      <c r="H6" s="68" t="s">
        <v>95</v>
      </c>
      <c r="I6" s="180" t="s">
        <v>371</v>
      </c>
    </row>
    <row r="7" spans="1:15" s="3" customFormat="1">
      <c r="A7" s="14">
        <v>1</v>
      </c>
      <c r="B7" s="126" t="s">
        <v>68</v>
      </c>
      <c r="C7" s="9" t="s">
        <v>213</v>
      </c>
      <c r="D7" s="17" t="s">
        <v>8</v>
      </c>
      <c r="E7" s="17">
        <v>1</v>
      </c>
      <c r="F7" s="146" t="s">
        <v>380</v>
      </c>
      <c r="G7" s="17">
        <v>15</v>
      </c>
      <c r="H7" s="77">
        <v>1</v>
      </c>
      <c r="I7" s="14" t="s">
        <v>373</v>
      </c>
    </row>
    <row r="8" spans="1:15" s="3" customFormat="1">
      <c r="A8" s="14">
        <v>2</v>
      </c>
      <c r="B8" s="33" t="s">
        <v>349</v>
      </c>
      <c r="C8" s="5" t="s">
        <v>346</v>
      </c>
      <c r="D8" s="17" t="s">
        <v>311</v>
      </c>
      <c r="E8" s="17">
        <v>1</v>
      </c>
      <c r="F8" s="32" t="s">
        <v>380</v>
      </c>
      <c r="G8" s="186">
        <v>14</v>
      </c>
      <c r="H8" s="186">
        <v>2</v>
      </c>
      <c r="I8" s="14" t="s">
        <v>376</v>
      </c>
    </row>
    <row r="9" spans="1:15" s="3" customFormat="1">
      <c r="A9" s="14">
        <v>3</v>
      </c>
      <c r="B9" s="126" t="s">
        <v>97</v>
      </c>
      <c r="C9" s="9" t="s">
        <v>211</v>
      </c>
      <c r="D9" s="17" t="s">
        <v>306</v>
      </c>
      <c r="E9" s="131">
        <v>1</v>
      </c>
      <c r="F9" s="132" t="s">
        <v>390</v>
      </c>
      <c r="G9" s="96">
        <v>13</v>
      </c>
      <c r="H9" s="32">
        <v>3</v>
      </c>
      <c r="I9" s="14" t="s">
        <v>377</v>
      </c>
    </row>
    <row r="10" spans="1:15" s="3" customFormat="1">
      <c r="A10" s="14">
        <v>4</v>
      </c>
      <c r="B10" s="125" t="s">
        <v>14</v>
      </c>
      <c r="C10" s="5" t="s">
        <v>166</v>
      </c>
      <c r="D10" s="17" t="s">
        <v>303</v>
      </c>
      <c r="E10" s="17">
        <v>1</v>
      </c>
      <c r="F10" s="132" t="s">
        <v>390</v>
      </c>
      <c r="G10" s="32">
        <v>12</v>
      </c>
      <c r="H10" s="32">
        <v>4</v>
      </c>
      <c r="I10" s="14" t="s">
        <v>375</v>
      </c>
    </row>
    <row r="11" spans="1:15" s="3" customFormat="1">
      <c r="A11" s="14">
        <v>5</v>
      </c>
      <c r="B11" s="126" t="s">
        <v>100</v>
      </c>
      <c r="C11" s="5" t="s">
        <v>225</v>
      </c>
      <c r="D11" s="17" t="s">
        <v>8</v>
      </c>
      <c r="E11" s="17">
        <v>1</v>
      </c>
      <c r="F11" s="132" t="s">
        <v>387</v>
      </c>
      <c r="G11" s="32">
        <v>9</v>
      </c>
      <c r="H11" s="32">
        <v>5</v>
      </c>
      <c r="I11" s="14" t="s">
        <v>375</v>
      </c>
    </row>
    <row r="12" spans="1:15" s="3" customFormat="1">
      <c r="A12" s="14">
        <v>6</v>
      </c>
      <c r="B12" s="125" t="s">
        <v>102</v>
      </c>
      <c r="C12" s="5" t="s">
        <v>205</v>
      </c>
      <c r="D12" s="17" t="s">
        <v>307</v>
      </c>
      <c r="E12" s="17">
        <v>1</v>
      </c>
      <c r="F12" s="132" t="s">
        <v>387</v>
      </c>
      <c r="G12" s="32">
        <v>9</v>
      </c>
      <c r="H12" s="32">
        <v>5</v>
      </c>
      <c r="I12" s="1" t="s">
        <v>375</v>
      </c>
    </row>
    <row r="13" spans="1:15" s="3" customFormat="1">
      <c r="A13" s="14">
        <v>7</v>
      </c>
      <c r="B13" s="126" t="s">
        <v>102</v>
      </c>
      <c r="C13" s="9" t="s">
        <v>103</v>
      </c>
      <c r="D13" s="17" t="s">
        <v>303</v>
      </c>
      <c r="E13" s="17">
        <v>1</v>
      </c>
      <c r="F13" s="133" t="s">
        <v>387</v>
      </c>
      <c r="G13" s="113">
        <v>9</v>
      </c>
      <c r="H13" s="32">
        <v>5</v>
      </c>
      <c r="I13" s="14" t="s">
        <v>375</v>
      </c>
    </row>
    <row r="14" spans="1:15" s="3" customFormat="1">
      <c r="A14" s="14">
        <v>8</v>
      </c>
      <c r="B14" s="125" t="s">
        <v>14</v>
      </c>
      <c r="C14" s="5" t="s">
        <v>194</v>
      </c>
      <c r="D14" s="17" t="s">
        <v>8</v>
      </c>
      <c r="E14" s="17">
        <v>1</v>
      </c>
      <c r="F14" s="132" t="s">
        <v>387</v>
      </c>
      <c r="G14" s="113">
        <v>9</v>
      </c>
      <c r="H14" s="32">
        <v>5</v>
      </c>
      <c r="I14" s="14" t="s">
        <v>170</v>
      </c>
    </row>
    <row r="15" spans="1:15" s="3" customFormat="1">
      <c r="A15" s="14">
        <v>9</v>
      </c>
      <c r="B15" s="125" t="s">
        <v>100</v>
      </c>
      <c r="C15" s="9" t="s">
        <v>222</v>
      </c>
      <c r="D15" s="17" t="s">
        <v>305</v>
      </c>
      <c r="E15" s="17">
        <v>1</v>
      </c>
      <c r="F15" s="133" t="s">
        <v>386</v>
      </c>
      <c r="G15" s="113">
        <v>8</v>
      </c>
      <c r="H15" s="32">
        <v>9</v>
      </c>
      <c r="I15" s="187" t="s">
        <v>376</v>
      </c>
    </row>
    <row r="16" spans="1:15" s="3" customFormat="1">
      <c r="A16" s="14">
        <v>10</v>
      </c>
      <c r="B16" s="125" t="s">
        <v>102</v>
      </c>
      <c r="C16" s="5" t="s">
        <v>206</v>
      </c>
      <c r="D16" s="17" t="s">
        <v>308</v>
      </c>
      <c r="E16" s="17">
        <v>1</v>
      </c>
      <c r="F16" s="132" t="s">
        <v>386</v>
      </c>
      <c r="G16" s="113">
        <v>8</v>
      </c>
      <c r="H16" s="32">
        <v>9</v>
      </c>
      <c r="I16" s="14" t="s">
        <v>376</v>
      </c>
    </row>
    <row r="17" spans="1:9" s="3" customFormat="1" ht="12.75" customHeight="1">
      <c r="A17" s="14">
        <v>11</v>
      </c>
      <c r="B17" s="125" t="s">
        <v>102</v>
      </c>
      <c r="C17" s="5" t="s">
        <v>207</v>
      </c>
      <c r="D17" s="17" t="s">
        <v>308</v>
      </c>
      <c r="E17" s="17">
        <v>1</v>
      </c>
      <c r="F17" s="132" t="s">
        <v>386</v>
      </c>
      <c r="G17" s="113">
        <v>8</v>
      </c>
      <c r="H17" s="32">
        <v>9</v>
      </c>
      <c r="I17" s="14" t="s">
        <v>373</v>
      </c>
    </row>
    <row r="18" spans="1:9" s="3" customFormat="1" ht="12.75" customHeight="1">
      <c r="A18" s="14">
        <v>12</v>
      </c>
      <c r="B18" s="125" t="s">
        <v>11</v>
      </c>
      <c r="C18" s="5" t="s">
        <v>110</v>
      </c>
      <c r="D18" s="17" t="s">
        <v>308</v>
      </c>
      <c r="E18" s="17">
        <v>1</v>
      </c>
      <c r="F18" s="132" t="s">
        <v>386</v>
      </c>
      <c r="G18" s="113">
        <v>8</v>
      </c>
      <c r="H18" s="32">
        <v>9</v>
      </c>
      <c r="I18" s="14" t="s">
        <v>372</v>
      </c>
    </row>
    <row r="19" spans="1:9" s="3" customFormat="1" ht="12.75" customHeight="1">
      <c r="A19" s="14">
        <v>13</v>
      </c>
      <c r="B19" s="125" t="s">
        <v>143</v>
      </c>
      <c r="C19" s="5" t="s">
        <v>189</v>
      </c>
      <c r="D19" s="17" t="s">
        <v>303</v>
      </c>
      <c r="E19" s="17">
        <v>1</v>
      </c>
      <c r="F19" s="133" t="s">
        <v>386</v>
      </c>
      <c r="G19" s="113">
        <v>8</v>
      </c>
      <c r="H19" s="32">
        <v>9</v>
      </c>
      <c r="I19" s="14" t="s">
        <v>373</v>
      </c>
    </row>
    <row r="20" spans="1:9" s="3" customFormat="1">
      <c r="A20" s="14">
        <v>14</v>
      </c>
      <c r="B20" s="125" t="s">
        <v>13</v>
      </c>
      <c r="C20" s="5" t="s">
        <v>114</v>
      </c>
      <c r="D20" s="17" t="s">
        <v>8</v>
      </c>
      <c r="E20" s="17">
        <v>1</v>
      </c>
      <c r="F20" s="132" t="s">
        <v>386</v>
      </c>
      <c r="G20" s="32">
        <v>8</v>
      </c>
      <c r="H20" s="32">
        <v>9</v>
      </c>
      <c r="I20" s="14" t="s">
        <v>374</v>
      </c>
    </row>
    <row r="21" spans="1:9" s="3" customFormat="1">
      <c r="A21" s="14">
        <v>15</v>
      </c>
      <c r="B21" s="125" t="s">
        <v>100</v>
      </c>
      <c r="C21" s="5" t="s">
        <v>223</v>
      </c>
      <c r="D21" s="17" t="s">
        <v>8</v>
      </c>
      <c r="E21" s="17">
        <v>1</v>
      </c>
      <c r="F21" s="132" t="s">
        <v>381</v>
      </c>
      <c r="G21" s="32">
        <v>1</v>
      </c>
      <c r="H21" s="32">
        <v>15</v>
      </c>
      <c r="I21" s="14" t="s">
        <v>372</v>
      </c>
    </row>
    <row r="22" spans="1:9" s="3" customFormat="1">
      <c r="A22" s="14">
        <v>16</v>
      </c>
      <c r="B22" s="125" t="s">
        <v>83</v>
      </c>
      <c r="C22" s="5" t="s">
        <v>106</v>
      </c>
      <c r="D22" s="17" t="s">
        <v>8</v>
      </c>
      <c r="E22" s="17">
        <v>1</v>
      </c>
      <c r="F22" s="132" t="s">
        <v>381</v>
      </c>
      <c r="G22" s="32">
        <v>1</v>
      </c>
      <c r="H22" s="32">
        <v>15</v>
      </c>
      <c r="I22" s="14" t="s">
        <v>377</v>
      </c>
    </row>
    <row r="23" spans="1:9" s="3" customFormat="1">
      <c r="A23" s="14">
        <v>17</v>
      </c>
      <c r="B23" s="125" t="s">
        <v>10</v>
      </c>
      <c r="C23" s="5" t="s">
        <v>182</v>
      </c>
      <c r="D23" s="17" t="s">
        <v>304</v>
      </c>
      <c r="E23" s="17">
        <v>1</v>
      </c>
      <c r="F23" s="132" t="s">
        <v>381</v>
      </c>
      <c r="G23" s="32">
        <v>1</v>
      </c>
      <c r="H23" s="32">
        <v>15</v>
      </c>
      <c r="I23" s="14" t="s">
        <v>376</v>
      </c>
    </row>
    <row r="24" spans="1:9" s="3" customFormat="1" ht="12.75" customHeight="1">
      <c r="A24" s="14">
        <v>18</v>
      </c>
      <c r="B24" s="125" t="s">
        <v>10</v>
      </c>
      <c r="C24" s="5" t="s">
        <v>180</v>
      </c>
      <c r="D24" s="17" t="s">
        <v>8</v>
      </c>
      <c r="E24" s="17">
        <v>1</v>
      </c>
      <c r="F24" s="132" t="s">
        <v>381</v>
      </c>
      <c r="G24" s="96">
        <v>1</v>
      </c>
      <c r="H24" s="32">
        <v>15</v>
      </c>
      <c r="I24" s="14" t="s">
        <v>372</v>
      </c>
    </row>
    <row r="25" spans="1:9" s="3" customFormat="1" ht="12.75" customHeight="1">
      <c r="A25" s="14">
        <v>19</v>
      </c>
      <c r="B25" s="125" t="s">
        <v>10</v>
      </c>
      <c r="C25" s="5" t="s">
        <v>183</v>
      </c>
      <c r="D25" s="17" t="s">
        <v>305</v>
      </c>
      <c r="E25" s="17">
        <v>1</v>
      </c>
      <c r="F25" s="133" t="s">
        <v>381</v>
      </c>
      <c r="G25" s="113">
        <v>1</v>
      </c>
      <c r="H25" s="32">
        <v>15</v>
      </c>
      <c r="I25" s="14" t="s">
        <v>372</v>
      </c>
    </row>
    <row r="26" spans="1:9" s="3" customFormat="1">
      <c r="A26" s="14">
        <v>20</v>
      </c>
      <c r="B26" s="125" t="s">
        <v>11</v>
      </c>
      <c r="C26" s="5" t="s">
        <v>111</v>
      </c>
      <c r="D26" s="17" t="s">
        <v>303</v>
      </c>
      <c r="E26" s="17">
        <v>1</v>
      </c>
      <c r="F26" s="132" t="s">
        <v>381</v>
      </c>
      <c r="G26" s="32">
        <v>1</v>
      </c>
      <c r="H26" s="32">
        <v>15</v>
      </c>
      <c r="I26" s="14" t="s">
        <v>372</v>
      </c>
    </row>
    <row r="27" spans="1:9" s="3" customFormat="1" ht="12.6" customHeight="1">
      <c r="A27" s="14">
        <v>21</v>
      </c>
      <c r="B27" s="127" t="s">
        <v>14</v>
      </c>
      <c r="C27" s="60" t="s">
        <v>193</v>
      </c>
      <c r="D27" s="17" t="s">
        <v>303</v>
      </c>
      <c r="E27" s="17">
        <v>1</v>
      </c>
      <c r="F27" s="132" t="s">
        <v>381</v>
      </c>
      <c r="G27" s="32">
        <v>1</v>
      </c>
      <c r="H27" s="32">
        <v>15</v>
      </c>
      <c r="I27" s="14" t="s">
        <v>373</v>
      </c>
    </row>
    <row r="28" spans="1:9" s="3" customFormat="1">
      <c r="A28" s="14">
        <v>22</v>
      </c>
      <c r="B28" s="125" t="s">
        <v>66</v>
      </c>
      <c r="C28" s="5" t="s">
        <v>251</v>
      </c>
      <c r="D28" s="17" t="s">
        <v>8</v>
      </c>
      <c r="E28" s="17">
        <v>2</v>
      </c>
      <c r="F28" s="133" t="s">
        <v>380</v>
      </c>
      <c r="G28" s="113">
        <v>11</v>
      </c>
      <c r="H28" s="29">
        <v>1</v>
      </c>
      <c r="I28" s="187" t="s">
        <v>373</v>
      </c>
    </row>
    <row r="29" spans="1:9" s="3" customFormat="1">
      <c r="A29" s="14">
        <v>23</v>
      </c>
      <c r="B29" s="125" t="s">
        <v>100</v>
      </c>
      <c r="C29" s="5" t="s">
        <v>101</v>
      </c>
      <c r="D29" s="17" t="s">
        <v>8</v>
      </c>
      <c r="E29" s="17">
        <v>2</v>
      </c>
      <c r="F29" s="132" t="s">
        <v>380</v>
      </c>
      <c r="G29" s="32">
        <v>10</v>
      </c>
      <c r="H29" s="29">
        <v>2</v>
      </c>
      <c r="I29" s="14" t="s">
        <v>376</v>
      </c>
    </row>
    <row r="30" spans="1:9" s="3" customFormat="1">
      <c r="A30" s="14">
        <v>24</v>
      </c>
      <c r="B30" s="125" t="s">
        <v>10</v>
      </c>
      <c r="C30" s="5" t="s">
        <v>108</v>
      </c>
      <c r="D30" s="17" t="s">
        <v>8</v>
      </c>
      <c r="E30" s="17">
        <v>2</v>
      </c>
      <c r="F30" s="132" t="s">
        <v>390</v>
      </c>
      <c r="G30" s="113">
        <v>9</v>
      </c>
      <c r="H30" s="29">
        <v>3</v>
      </c>
      <c r="I30" s="14" t="s">
        <v>372</v>
      </c>
    </row>
    <row r="31" spans="1:9" s="3" customFormat="1">
      <c r="A31" s="14">
        <v>25</v>
      </c>
      <c r="B31" s="126" t="s">
        <v>66</v>
      </c>
      <c r="C31" s="9" t="s">
        <v>168</v>
      </c>
      <c r="D31" s="17" t="s">
        <v>8</v>
      </c>
      <c r="E31" s="17">
        <v>2</v>
      </c>
      <c r="F31" s="132" t="s">
        <v>390</v>
      </c>
      <c r="G31" s="32">
        <v>8</v>
      </c>
      <c r="H31" s="32">
        <v>4</v>
      </c>
      <c r="I31" s="14" t="s">
        <v>374</v>
      </c>
    </row>
    <row r="32" spans="1:9" s="3" customFormat="1">
      <c r="A32" s="14">
        <v>26</v>
      </c>
      <c r="B32" s="125" t="s">
        <v>97</v>
      </c>
      <c r="C32" s="5" t="s">
        <v>209</v>
      </c>
      <c r="D32" s="17" t="s">
        <v>8</v>
      </c>
      <c r="E32" s="17">
        <v>2</v>
      </c>
      <c r="F32" s="132" t="s">
        <v>387</v>
      </c>
      <c r="G32" s="32">
        <v>5</v>
      </c>
      <c r="H32" s="32">
        <v>5</v>
      </c>
      <c r="I32" s="14" t="s">
        <v>375</v>
      </c>
    </row>
    <row r="33" spans="1:9" s="3" customFormat="1" ht="12.95" customHeight="1">
      <c r="A33" s="14">
        <v>27</v>
      </c>
      <c r="B33" s="126" t="s">
        <v>68</v>
      </c>
      <c r="C33" s="5" t="s">
        <v>149</v>
      </c>
      <c r="D33" s="17" t="s">
        <v>8</v>
      </c>
      <c r="E33" s="17">
        <v>2</v>
      </c>
      <c r="F33" s="133" t="s">
        <v>387</v>
      </c>
      <c r="G33" s="32">
        <v>5</v>
      </c>
      <c r="H33" s="32">
        <v>5</v>
      </c>
      <c r="I33" s="14" t="s">
        <v>376</v>
      </c>
    </row>
    <row r="34" spans="1:9" s="3" customFormat="1">
      <c r="A34" s="14">
        <v>28</v>
      </c>
      <c r="B34" s="125" t="s">
        <v>68</v>
      </c>
      <c r="C34" s="5" t="s">
        <v>214</v>
      </c>
      <c r="D34" s="17" t="s">
        <v>8</v>
      </c>
      <c r="E34" s="17">
        <v>2</v>
      </c>
      <c r="F34" s="133" t="s">
        <v>387</v>
      </c>
      <c r="G34" s="32">
        <v>5</v>
      </c>
      <c r="H34" s="32">
        <v>5</v>
      </c>
      <c r="I34" s="14" t="s">
        <v>170</v>
      </c>
    </row>
    <row r="35" spans="1:9" s="3" customFormat="1">
      <c r="A35" s="14">
        <v>29</v>
      </c>
      <c r="B35" s="126" t="s">
        <v>14</v>
      </c>
      <c r="C35" s="5" t="s">
        <v>116</v>
      </c>
      <c r="D35" s="17" t="s">
        <v>306</v>
      </c>
      <c r="E35" s="17">
        <v>2</v>
      </c>
      <c r="F35" s="132" t="s">
        <v>387</v>
      </c>
      <c r="G35" s="32">
        <v>5</v>
      </c>
      <c r="H35" s="32">
        <v>5</v>
      </c>
      <c r="I35" s="14" t="s">
        <v>170</v>
      </c>
    </row>
    <row r="36" spans="1:9" s="3" customFormat="1">
      <c r="A36" s="14">
        <v>30</v>
      </c>
      <c r="B36" s="125" t="s">
        <v>10</v>
      </c>
      <c r="C36" s="5" t="s">
        <v>107</v>
      </c>
      <c r="D36" s="17" t="s">
        <v>8</v>
      </c>
      <c r="E36" s="17">
        <v>2</v>
      </c>
      <c r="F36" s="132" t="s">
        <v>386</v>
      </c>
      <c r="G36" s="113">
        <v>4</v>
      </c>
      <c r="H36" s="32">
        <v>9</v>
      </c>
      <c r="I36" s="1" t="s">
        <v>375</v>
      </c>
    </row>
    <row r="37" spans="1:9" s="3" customFormat="1" ht="12.75" customHeight="1">
      <c r="A37" s="14">
        <v>31</v>
      </c>
      <c r="B37" s="125" t="s">
        <v>10</v>
      </c>
      <c r="C37" s="5" t="s">
        <v>181</v>
      </c>
      <c r="D37" s="17" t="s">
        <v>303</v>
      </c>
      <c r="E37" s="17">
        <v>2</v>
      </c>
      <c r="F37" s="133" t="s">
        <v>386</v>
      </c>
      <c r="G37" s="113">
        <v>4</v>
      </c>
      <c r="H37" s="32">
        <v>9</v>
      </c>
      <c r="I37" s="14" t="s">
        <v>374</v>
      </c>
    </row>
    <row r="38" spans="1:9" s="3" customFormat="1" ht="12.75" customHeight="1">
      <c r="A38" s="14">
        <v>32</v>
      </c>
      <c r="B38" s="125" t="s">
        <v>142</v>
      </c>
      <c r="C38" s="5" t="s">
        <v>234</v>
      </c>
      <c r="D38" s="17" t="s">
        <v>8</v>
      </c>
      <c r="E38" s="17">
        <v>2</v>
      </c>
      <c r="F38" s="132" t="s">
        <v>381</v>
      </c>
      <c r="G38" s="32">
        <v>1</v>
      </c>
      <c r="H38" s="32">
        <v>11</v>
      </c>
      <c r="I38" s="1" t="s">
        <v>375</v>
      </c>
    </row>
    <row r="39" spans="1:9" s="3" customFormat="1" ht="12.75" customHeight="1">
      <c r="A39" s="14">
        <v>33</v>
      </c>
      <c r="B39" s="126" t="s">
        <v>142</v>
      </c>
      <c r="C39" s="5" t="s">
        <v>235</v>
      </c>
      <c r="D39" s="17" t="s">
        <v>305</v>
      </c>
      <c r="E39" s="17">
        <v>2</v>
      </c>
      <c r="F39" s="132" t="s">
        <v>381</v>
      </c>
      <c r="G39" s="32">
        <v>1</v>
      </c>
      <c r="H39" s="32">
        <v>11</v>
      </c>
      <c r="I39" s="1" t="s">
        <v>376</v>
      </c>
    </row>
    <row r="40" spans="1:9" s="3" customFormat="1" ht="12.75" customHeight="1">
      <c r="A40" s="14">
        <v>34</v>
      </c>
      <c r="B40" s="125" t="s">
        <v>100</v>
      </c>
      <c r="C40" s="5" t="s">
        <v>226</v>
      </c>
      <c r="D40" s="17" t="s">
        <v>8</v>
      </c>
      <c r="E40" s="17">
        <v>2</v>
      </c>
      <c r="F40" s="132" t="s">
        <v>381</v>
      </c>
      <c r="G40" s="32">
        <v>1</v>
      </c>
      <c r="H40" s="32">
        <v>11</v>
      </c>
      <c r="I40" s="14" t="s">
        <v>372</v>
      </c>
    </row>
    <row r="41" spans="1:9" s="3" customFormat="1">
      <c r="A41" s="14">
        <v>35</v>
      </c>
      <c r="B41" s="125" t="s">
        <v>11</v>
      </c>
      <c r="C41" s="5" t="s">
        <v>112</v>
      </c>
      <c r="D41" s="17" t="s">
        <v>8</v>
      </c>
      <c r="E41" s="17">
        <v>2</v>
      </c>
      <c r="F41" s="133" t="s">
        <v>381</v>
      </c>
      <c r="G41" s="113">
        <v>1</v>
      </c>
      <c r="H41" s="32">
        <v>11</v>
      </c>
      <c r="I41" s="14" t="s">
        <v>373</v>
      </c>
    </row>
    <row r="42" spans="1:9" ht="12.95" customHeight="1">
      <c r="A42" s="14">
        <v>36</v>
      </c>
      <c r="B42" s="125" t="s">
        <v>67</v>
      </c>
      <c r="C42" s="5" t="s">
        <v>117</v>
      </c>
      <c r="D42" s="17" t="s">
        <v>8</v>
      </c>
      <c r="E42" s="17">
        <v>2</v>
      </c>
      <c r="F42" s="132" t="s">
        <v>381</v>
      </c>
      <c r="G42" s="32">
        <v>1</v>
      </c>
      <c r="H42" s="32">
        <v>11</v>
      </c>
      <c r="I42" s="14" t="s">
        <v>374</v>
      </c>
    </row>
    <row r="43" spans="1:9">
      <c r="A43" s="14">
        <v>37</v>
      </c>
      <c r="B43" s="125" t="s">
        <v>66</v>
      </c>
      <c r="C43" s="5" t="s">
        <v>250</v>
      </c>
      <c r="D43" s="17" t="s">
        <v>8</v>
      </c>
      <c r="E43" s="17">
        <v>2</v>
      </c>
      <c r="F43" s="132" t="s">
        <v>381</v>
      </c>
      <c r="G43" s="113">
        <v>1</v>
      </c>
      <c r="H43" s="32">
        <v>11</v>
      </c>
      <c r="I43" s="14" t="s">
        <v>376</v>
      </c>
    </row>
    <row r="44" spans="1:9">
      <c r="A44" s="14">
        <v>38</v>
      </c>
      <c r="B44" s="125" t="s">
        <v>83</v>
      </c>
      <c r="C44" s="5" t="s">
        <v>241</v>
      </c>
      <c r="D44" s="17" t="s">
        <v>8</v>
      </c>
      <c r="E44" s="17">
        <v>3</v>
      </c>
      <c r="F44" s="132" t="s">
        <v>380</v>
      </c>
      <c r="G44" s="32">
        <v>7</v>
      </c>
      <c r="H44" s="29">
        <v>1</v>
      </c>
      <c r="I44" s="1" t="s">
        <v>375</v>
      </c>
    </row>
    <row r="45" spans="1:9" s="3" customFormat="1" ht="12.6" customHeight="1">
      <c r="A45" s="14">
        <v>39</v>
      </c>
      <c r="B45" s="125" t="s">
        <v>14</v>
      </c>
      <c r="C45" s="5" t="s">
        <v>195</v>
      </c>
      <c r="D45" s="17" t="s">
        <v>8</v>
      </c>
      <c r="E45" s="17">
        <v>3</v>
      </c>
      <c r="F45" s="132" t="s">
        <v>380</v>
      </c>
      <c r="G45" s="113">
        <v>6</v>
      </c>
      <c r="H45" s="29">
        <v>2</v>
      </c>
      <c r="I45" s="14" t="s">
        <v>374</v>
      </c>
    </row>
    <row r="46" spans="1:9" s="3" customFormat="1" ht="12.6" customHeight="1">
      <c r="A46" s="14">
        <v>40</v>
      </c>
      <c r="B46" s="125" t="s">
        <v>100</v>
      </c>
      <c r="C46" s="9" t="s">
        <v>221</v>
      </c>
      <c r="D46" s="17" t="s">
        <v>8</v>
      </c>
      <c r="E46" s="17">
        <v>3</v>
      </c>
      <c r="F46" s="132" t="s">
        <v>390</v>
      </c>
      <c r="G46" s="32">
        <v>5</v>
      </c>
      <c r="H46" s="29">
        <v>3</v>
      </c>
      <c r="I46" s="14" t="s">
        <v>374</v>
      </c>
    </row>
    <row r="47" spans="1:9" ht="12.6" customHeight="1">
      <c r="A47" s="14">
        <v>41</v>
      </c>
      <c r="B47" s="126" t="s">
        <v>100</v>
      </c>
      <c r="C47" s="5" t="s">
        <v>224</v>
      </c>
      <c r="D47" s="17" t="s">
        <v>303</v>
      </c>
      <c r="E47" s="17">
        <v>3</v>
      </c>
      <c r="F47" s="132" t="s">
        <v>390</v>
      </c>
      <c r="G47" s="113">
        <v>4</v>
      </c>
      <c r="H47" s="32">
        <v>4</v>
      </c>
      <c r="I47" s="1" t="s">
        <v>374</v>
      </c>
    </row>
    <row r="48" spans="1:9" ht="12.6" customHeight="1">
      <c r="A48" s="14">
        <v>42</v>
      </c>
      <c r="B48" s="126" t="s">
        <v>97</v>
      </c>
      <c r="C48" s="9" t="s">
        <v>210</v>
      </c>
      <c r="D48" s="17" t="s">
        <v>8</v>
      </c>
      <c r="E48" s="17">
        <v>3</v>
      </c>
      <c r="F48" s="133" t="s">
        <v>387</v>
      </c>
      <c r="G48" s="32">
        <v>3</v>
      </c>
      <c r="H48" s="32">
        <v>5</v>
      </c>
      <c r="I48" s="1" t="s">
        <v>373</v>
      </c>
    </row>
    <row r="49" spans="1:9">
      <c r="A49" s="14">
        <v>43</v>
      </c>
      <c r="B49" s="125" t="s">
        <v>11</v>
      </c>
      <c r="C49" s="5" t="s">
        <v>260</v>
      </c>
      <c r="D49" s="17" t="s">
        <v>305</v>
      </c>
      <c r="E49" s="17">
        <v>3</v>
      </c>
      <c r="F49" s="132" t="s">
        <v>387</v>
      </c>
      <c r="G49" s="32">
        <v>3</v>
      </c>
      <c r="H49" s="32">
        <v>5</v>
      </c>
      <c r="I49" s="191" t="s">
        <v>170</v>
      </c>
    </row>
    <row r="50" spans="1:9" s="3" customFormat="1">
      <c r="A50" s="14">
        <v>44</v>
      </c>
      <c r="B50" s="125" t="s">
        <v>66</v>
      </c>
      <c r="C50" s="5" t="s">
        <v>164</v>
      </c>
      <c r="D50" s="17" t="s">
        <v>8</v>
      </c>
      <c r="E50" s="17">
        <v>3</v>
      </c>
      <c r="F50" s="132" t="s">
        <v>387</v>
      </c>
      <c r="G50" s="32">
        <v>3</v>
      </c>
      <c r="H50" s="32">
        <v>5</v>
      </c>
      <c r="I50" s="14" t="s">
        <v>374</v>
      </c>
    </row>
    <row r="51" spans="1:9" ht="12.6" customHeight="1">
      <c r="A51" s="14">
        <v>45</v>
      </c>
      <c r="B51" s="125" t="s">
        <v>66</v>
      </c>
      <c r="C51" s="5" t="s">
        <v>253</v>
      </c>
      <c r="D51" s="17" t="s">
        <v>305</v>
      </c>
      <c r="E51" s="17">
        <v>3</v>
      </c>
      <c r="F51" s="132" t="s">
        <v>387</v>
      </c>
      <c r="G51" s="32">
        <v>3</v>
      </c>
      <c r="H51" s="32">
        <v>5</v>
      </c>
      <c r="I51" s="14" t="s">
        <v>373</v>
      </c>
    </row>
    <row r="52" spans="1:9">
      <c r="A52" s="14">
        <v>46</v>
      </c>
      <c r="B52" s="126" t="s">
        <v>137</v>
      </c>
      <c r="C52" s="9" t="s">
        <v>177</v>
      </c>
      <c r="D52" s="17" t="s">
        <v>303</v>
      </c>
      <c r="E52" s="17">
        <v>3</v>
      </c>
      <c r="F52" s="132" t="s">
        <v>386</v>
      </c>
      <c r="G52" s="32">
        <v>2</v>
      </c>
      <c r="H52" s="32">
        <v>9</v>
      </c>
      <c r="I52" s="1" t="s">
        <v>376</v>
      </c>
    </row>
    <row r="53" spans="1:9">
      <c r="A53" s="14">
        <v>47</v>
      </c>
      <c r="B53" s="125" t="s">
        <v>14</v>
      </c>
      <c r="C53" s="5" t="s">
        <v>196</v>
      </c>
      <c r="D53" s="17" t="s">
        <v>8</v>
      </c>
      <c r="E53" s="17">
        <v>3</v>
      </c>
      <c r="F53" s="132" t="s">
        <v>386</v>
      </c>
      <c r="G53" s="32">
        <v>2</v>
      </c>
      <c r="H53" s="32">
        <v>9</v>
      </c>
      <c r="I53" s="14" t="s">
        <v>376</v>
      </c>
    </row>
    <row r="54" spans="1:9">
      <c r="A54" s="14">
        <v>48</v>
      </c>
      <c r="B54" s="125" t="s">
        <v>83</v>
      </c>
      <c r="C54" s="5" t="s">
        <v>247</v>
      </c>
      <c r="D54" s="17" t="s">
        <v>8</v>
      </c>
      <c r="E54" s="17">
        <v>3</v>
      </c>
      <c r="F54" s="132" t="s">
        <v>381</v>
      </c>
      <c r="G54" s="32">
        <v>1</v>
      </c>
      <c r="H54" s="32">
        <v>11</v>
      </c>
      <c r="I54" s="14" t="s">
        <v>374</v>
      </c>
    </row>
    <row r="55" spans="1:9">
      <c r="A55" s="14">
        <v>49</v>
      </c>
      <c r="B55" s="126" t="s">
        <v>83</v>
      </c>
      <c r="C55" s="9" t="s">
        <v>242</v>
      </c>
      <c r="D55" s="17" t="s">
        <v>8</v>
      </c>
      <c r="E55" s="17">
        <v>3</v>
      </c>
      <c r="F55" s="132" t="s">
        <v>381</v>
      </c>
      <c r="G55" s="32">
        <v>1</v>
      </c>
      <c r="H55" s="32">
        <v>11</v>
      </c>
      <c r="I55" s="14" t="s">
        <v>377</v>
      </c>
    </row>
    <row r="56" spans="1:9">
      <c r="A56" s="14">
        <v>50</v>
      </c>
      <c r="B56" s="125" t="s">
        <v>83</v>
      </c>
      <c r="C56" s="5" t="s">
        <v>245</v>
      </c>
      <c r="D56" s="17" t="s">
        <v>8</v>
      </c>
      <c r="E56" s="17">
        <v>3</v>
      </c>
      <c r="F56" s="133" t="s">
        <v>381</v>
      </c>
      <c r="G56" s="113">
        <v>1</v>
      </c>
      <c r="H56" s="32">
        <v>11</v>
      </c>
      <c r="I56" s="14" t="s">
        <v>373</v>
      </c>
    </row>
    <row r="57" spans="1:9">
      <c r="A57" s="14">
        <v>51</v>
      </c>
      <c r="B57" s="125" t="s">
        <v>83</v>
      </c>
      <c r="C57" s="5" t="s">
        <v>243</v>
      </c>
      <c r="D57" s="17" t="s">
        <v>8</v>
      </c>
      <c r="E57" s="17">
        <v>3</v>
      </c>
      <c r="F57" s="132" t="s">
        <v>381</v>
      </c>
      <c r="G57" s="32">
        <v>1</v>
      </c>
      <c r="H57" s="32">
        <v>11</v>
      </c>
      <c r="I57" s="14" t="s">
        <v>372</v>
      </c>
    </row>
    <row r="58" spans="1:9">
      <c r="A58" s="14">
        <v>52</v>
      </c>
      <c r="B58" s="125" t="s">
        <v>13</v>
      </c>
      <c r="C58" s="5" t="s">
        <v>261</v>
      </c>
      <c r="D58" s="17" t="s">
        <v>8</v>
      </c>
      <c r="E58" s="17">
        <v>3</v>
      </c>
      <c r="F58" s="132" t="s">
        <v>381</v>
      </c>
      <c r="G58" s="32">
        <v>1</v>
      </c>
      <c r="H58" s="32">
        <v>11</v>
      </c>
      <c r="I58" s="187" t="s">
        <v>375</v>
      </c>
    </row>
    <row r="59" spans="1:9">
      <c r="A59" s="14">
        <v>53</v>
      </c>
      <c r="B59" s="125" t="s">
        <v>67</v>
      </c>
      <c r="C59" s="5" t="s">
        <v>271</v>
      </c>
      <c r="D59" s="17" t="s">
        <v>8</v>
      </c>
      <c r="E59" s="17">
        <v>3</v>
      </c>
      <c r="F59" s="132" t="s">
        <v>381</v>
      </c>
      <c r="G59" s="32">
        <v>1</v>
      </c>
      <c r="H59" s="32">
        <v>11</v>
      </c>
      <c r="I59" s="14" t="s">
        <v>375</v>
      </c>
    </row>
    <row r="60" spans="1:9" ht="13.5" thickBot="1">
      <c r="A60" s="14">
        <v>54</v>
      </c>
      <c r="B60" s="185" t="s">
        <v>66</v>
      </c>
      <c r="C60" s="196" t="s">
        <v>252</v>
      </c>
      <c r="D60" s="124" t="s">
        <v>8</v>
      </c>
      <c r="E60" s="36">
        <v>3</v>
      </c>
      <c r="F60" s="156" t="s">
        <v>381</v>
      </c>
      <c r="G60" s="124">
        <v>1</v>
      </c>
      <c r="H60" s="32">
        <v>11</v>
      </c>
      <c r="I60" s="14" t="s">
        <v>376</v>
      </c>
    </row>
    <row r="61" spans="1:9" ht="13.5" thickBot="1">
      <c r="A61" s="14">
        <v>55</v>
      </c>
      <c r="B61" s="188" t="s">
        <v>67</v>
      </c>
      <c r="C61" s="182" t="s">
        <v>272</v>
      </c>
      <c r="D61" s="189" t="s">
        <v>8</v>
      </c>
      <c r="E61" s="189">
        <v>3</v>
      </c>
      <c r="F61" s="190" t="s">
        <v>379</v>
      </c>
      <c r="G61" s="189"/>
      <c r="H61" s="189"/>
      <c r="I61" s="14" t="s">
        <v>372</v>
      </c>
    </row>
    <row r="62" spans="1:9">
      <c r="A62" s="14">
        <v>56</v>
      </c>
    </row>
    <row r="71" spans="11:18">
      <c r="K71" t="s">
        <v>4</v>
      </c>
      <c r="L71" t="s">
        <v>122</v>
      </c>
      <c r="M71" t="s">
        <v>315</v>
      </c>
      <c r="N71" t="s">
        <v>141</v>
      </c>
      <c r="O71" t="s">
        <v>172</v>
      </c>
      <c r="P71" t="s">
        <v>16</v>
      </c>
      <c r="Q71" t="s">
        <v>95</v>
      </c>
      <c r="R71" t="s">
        <v>371</v>
      </c>
    </row>
    <row r="72" spans="11:18">
      <c r="K72" t="s">
        <v>83</v>
      </c>
      <c r="L72" t="s">
        <v>241</v>
      </c>
      <c r="M72" t="s">
        <v>8</v>
      </c>
      <c r="N72">
        <v>3</v>
      </c>
      <c r="O72" t="s">
        <v>380</v>
      </c>
      <c r="P72">
        <v>7</v>
      </c>
      <c r="Q72">
        <v>1</v>
      </c>
      <c r="R72" t="s">
        <v>376</v>
      </c>
    </row>
    <row r="73" spans="11:18">
      <c r="K73" t="s">
        <v>14</v>
      </c>
      <c r="L73" t="s">
        <v>195</v>
      </c>
      <c r="M73" t="s">
        <v>8</v>
      </c>
      <c r="N73">
        <v>3</v>
      </c>
      <c r="O73" t="s">
        <v>380</v>
      </c>
      <c r="P73">
        <v>6</v>
      </c>
      <c r="Q73">
        <v>2</v>
      </c>
      <c r="R73" t="s">
        <v>376</v>
      </c>
    </row>
    <row r="74" spans="11:18">
      <c r="K74" t="s">
        <v>100</v>
      </c>
      <c r="L74" t="s">
        <v>221</v>
      </c>
      <c r="M74" t="s">
        <v>8</v>
      </c>
      <c r="N74">
        <v>3</v>
      </c>
      <c r="O74" t="s">
        <v>390</v>
      </c>
      <c r="P74">
        <v>5</v>
      </c>
      <c r="Q74">
        <v>3</v>
      </c>
      <c r="R74" t="s">
        <v>376</v>
      </c>
    </row>
  </sheetData>
  <autoFilter ref="B6:I61" xr:uid="{00000000-0001-0000-0200-000000000000}">
    <sortState xmlns:xlrd2="http://schemas.microsoft.com/office/spreadsheetml/2017/richdata2" ref="B7:I61">
      <sortCondition ref="B7:B61"/>
      <sortCondition descending="1" ref="G7:G61"/>
    </sortState>
  </autoFilter>
  <sortState xmlns:xlrd2="http://schemas.microsoft.com/office/spreadsheetml/2017/richdata2" ref="B7:H61">
    <sortCondition ref="E7:E61"/>
    <sortCondition descending="1" ref="G7:G61"/>
  </sortState>
  <mergeCells count="3">
    <mergeCell ref="B4:H4"/>
    <mergeCell ref="L2:O3"/>
    <mergeCell ref="C2:F3"/>
  </mergeCells>
  <phoneticPr fontId="0" type="noConversion"/>
  <printOptions horizontalCentered="1"/>
  <pageMargins left="0.19685039370078741" right="0" top="0" bottom="0.35433070866141736" header="0.31496062992125984" footer="0"/>
  <pageSetup paperSize="9" scale="56" orientation="landscape" r:id="rId1"/>
  <headerFooter>
    <oddFooter>&amp;L&amp;D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3"/>
  <sheetViews>
    <sheetView showGridLines="0" tabSelected="1" zoomScaleNormal="100" workbookViewId="0">
      <selection activeCell="F25" sqref="F25"/>
    </sheetView>
  </sheetViews>
  <sheetFormatPr baseColWidth="10" defaultColWidth="11.42578125" defaultRowHeight="12.75"/>
  <cols>
    <col min="1" max="1" width="5.7109375" style="1" customWidth="1"/>
    <col min="2" max="2" width="23.5703125" customWidth="1"/>
    <col min="3" max="3" width="27.5703125" customWidth="1"/>
    <col min="4" max="4" width="23.85546875" style="1" customWidth="1"/>
    <col min="5" max="5" width="10" hidden="1" customWidth="1"/>
    <col min="6" max="6" width="7.28515625" customWidth="1"/>
    <col min="7" max="7" width="9.140625" hidden="1" customWidth="1"/>
    <col min="8" max="8" width="9" customWidth="1"/>
    <col min="10" max="10" width="10.5703125" style="1" hidden="1" customWidth="1"/>
    <col min="11" max="11" width="11" customWidth="1"/>
    <col min="13" max="13" width="3.7109375" customWidth="1"/>
  </cols>
  <sheetData>
    <row r="1" spans="1:17" s="3" customFormat="1" ht="20.25" customHeight="1">
      <c r="A1" s="14"/>
      <c r="B1" s="16"/>
      <c r="C1" s="18"/>
      <c r="D1" s="14"/>
      <c r="J1" s="14"/>
    </row>
    <row r="2" spans="1:17" s="3" customFormat="1" ht="42.75" customHeight="1">
      <c r="A2" s="14"/>
      <c r="B2" s="16"/>
      <c r="C2" s="238" t="str">
        <f>Accueil!B2&amp;"                       "&amp;Accueil!B5&amp;"  "&amp;Accueil!B6&amp;"                                      Doubles Dames"</f>
        <v>Challenge Badminton                       BAILLY ROMAINVILLERS  2026                                      Doubles Dames</v>
      </c>
      <c r="D2" s="241"/>
      <c r="J2" s="14"/>
      <c r="N2" s="237" t="str">
        <f>Accueil!B2&amp;"                                                           "&amp;Accueil!B5&amp;"  "&amp;Accueil!B6&amp;"                                           Podiums Doubles Dames"</f>
        <v>Challenge Badminton                                                           BAILLY ROMAINVILLERS  2026                                           Podiums Doubles Dames</v>
      </c>
      <c r="O2" s="237"/>
      <c r="P2" s="237"/>
      <c r="Q2" s="237"/>
    </row>
    <row r="3" spans="1:17" s="3" customFormat="1" ht="47.25" customHeight="1">
      <c r="A3" s="14"/>
      <c r="B3" s="16"/>
      <c r="C3" s="241"/>
      <c r="D3" s="241"/>
      <c r="J3" s="14"/>
      <c r="N3" s="237"/>
      <c r="O3" s="237"/>
      <c r="P3" s="237"/>
      <c r="Q3" s="237"/>
    </row>
    <row r="4" spans="1:17" s="3" customFormat="1">
      <c r="A4" s="14"/>
      <c r="B4" s="2"/>
      <c r="C4" s="2"/>
      <c r="D4" s="14"/>
      <c r="J4" s="14"/>
    </row>
    <row r="5" spans="1:17" s="3" customFormat="1" ht="13.5" thickBot="1">
      <c r="A5" s="14"/>
      <c r="D5" s="14"/>
      <c r="J5" s="14"/>
    </row>
    <row r="6" spans="1:17" s="63" customFormat="1" ht="27" customHeight="1" thickBot="1">
      <c r="A6" s="62"/>
      <c r="B6" s="51" t="s">
        <v>4</v>
      </c>
      <c r="C6" s="51" t="s">
        <v>122</v>
      </c>
      <c r="D6" s="51" t="s">
        <v>122</v>
      </c>
      <c r="E6" s="68" t="s">
        <v>315</v>
      </c>
      <c r="F6" s="68" t="s">
        <v>93</v>
      </c>
      <c r="G6" s="68" t="s">
        <v>173</v>
      </c>
      <c r="H6" s="68" t="s">
        <v>153</v>
      </c>
      <c r="I6" s="51" t="s">
        <v>6</v>
      </c>
      <c r="J6" s="51" t="s">
        <v>378</v>
      </c>
    </row>
    <row r="7" spans="1:17" s="3" customFormat="1">
      <c r="A7" s="14">
        <v>1</v>
      </c>
      <c r="B7" s="157" t="s">
        <v>302</v>
      </c>
      <c r="C7" s="60" t="s">
        <v>178</v>
      </c>
      <c r="D7" s="98" t="s">
        <v>113</v>
      </c>
      <c r="E7" s="153" t="s">
        <v>317</v>
      </c>
      <c r="F7" s="153">
        <v>1</v>
      </c>
      <c r="G7" s="145" t="s">
        <v>380</v>
      </c>
      <c r="H7" s="154">
        <v>15</v>
      </c>
      <c r="I7" s="96">
        <v>1</v>
      </c>
      <c r="J7" s="184" t="s">
        <v>372</v>
      </c>
    </row>
    <row r="8" spans="1:17" s="3" customFormat="1">
      <c r="A8" s="14">
        <v>2</v>
      </c>
      <c r="B8" s="33" t="s">
        <v>66</v>
      </c>
      <c r="C8" s="9" t="s">
        <v>202</v>
      </c>
      <c r="D8" s="9" t="s">
        <v>203</v>
      </c>
      <c r="E8" s="11" t="s">
        <v>317</v>
      </c>
      <c r="F8" s="11">
        <v>1</v>
      </c>
      <c r="G8" s="145" t="s">
        <v>380</v>
      </c>
      <c r="H8" s="100">
        <v>14</v>
      </c>
      <c r="I8" s="17">
        <v>2</v>
      </c>
      <c r="J8" s="14" t="s">
        <v>372</v>
      </c>
    </row>
    <row r="9" spans="1:17" s="3" customFormat="1">
      <c r="A9" s="14">
        <v>3</v>
      </c>
      <c r="B9" s="157" t="s">
        <v>384</v>
      </c>
      <c r="C9" s="60" t="s">
        <v>197</v>
      </c>
      <c r="D9" s="5" t="s">
        <v>161</v>
      </c>
      <c r="E9" s="120" t="s">
        <v>319</v>
      </c>
      <c r="F9" s="120">
        <v>1</v>
      </c>
      <c r="G9" s="144" t="s">
        <v>390</v>
      </c>
      <c r="H9" s="100">
        <v>13</v>
      </c>
      <c r="I9" s="17">
        <v>3</v>
      </c>
      <c r="J9" s="14" t="s">
        <v>373</v>
      </c>
    </row>
    <row r="10" spans="1:17" s="3" customFormat="1">
      <c r="A10" s="14">
        <v>4</v>
      </c>
      <c r="B10" s="157" t="s">
        <v>320</v>
      </c>
      <c r="C10" s="9" t="s">
        <v>200</v>
      </c>
      <c r="D10" s="9" t="s">
        <v>300</v>
      </c>
      <c r="E10" s="11" t="s">
        <v>321</v>
      </c>
      <c r="F10" s="11">
        <v>1</v>
      </c>
      <c r="G10" s="144" t="s">
        <v>390</v>
      </c>
      <c r="H10" s="100">
        <v>12</v>
      </c>
      <c r="I10" s="17">
        <v>4</v>
      </c>
      <c r="J10" s="14" t="s">
        <v>373</v>
      </c>
    </row>
    <row r="11" spans="1:17" s="3" customFormat="1">
      <c r="A11" s="14">
        <v>5</v>
      </c>
      <c r="B11" s="128" t="s">
        <v>275</v>
      </c>
      <c r="C11" s="5" t="s">
        <v>160</v>
      </c>
      <c r="D11" s="5" t="s">
        <v>154</v>
      </c>
      <c r="E11" s="120" t="s">
        <v>318</v>
      </c>
      <c r="F11" s="120">
        <v>1</v>
      </c>
      <c r="G11" s="144" t="s">
        <v>381</v>
      </c>
      <c r="H11" s="100">
        <v>1</v>
      </c>
      <c r="I11" s="17">
        <v>5</v>
      </c>
      <c r="J11" s="14" t="s">
        <v>372</v>
      </c>
    </row>
    <row r="12" spans="1:17" s="3" customFormat="1">
      <c r="A12" s="14">
        <v>6</v>
      </c>
      <c r="B12" s="33" t="s">
        <v>100</v>
      </c>
      <c r="C12" s="9" t="s">
        <v>230</v>
      </c>
      <c r="D12" s="9" t="s">
        <v>228</v>
      </c>
      <c r="E12" s="11" t="s">
        <v>322</v>
      </c>
      <c r="F12" s="11">
        <v>1</v>
      </c>
      <c r="G12" s="11" t="s">
        <v>381</v>
      </c>
      <c r="H12" s="100">
        <v>1</v>
      </c>
      <c r="I12" s="17">
        <v>5</v>
      </c>
      <c r="J12" s="14" t="s">
        <v>373</v>
      </c>
    </row>
    <row r="13" spans="1:17" s="3" customFormat="1">
      <c r="A13" s="14">
        <v>7</v>
      </c>
      <c r="B13" s="128" t="s">
        <v>10</v>
      </c>
      <c r="C13" s="5" t="s">
        <v>157</v>
      </c>
      <c r="D13" s="5" t="s">
        <v>184</v>
      </c>
      <c r="E13" s="120" t="s">
        <v>316</v>
      </c>
      <c r="F13" s="120">
        <v>1</v>
      </c>
      <c r="G13" s="144" t="s">
        <v>381</v>
      </c>
      <c r="H13" s="100">
        <v>1</v>
      </c>
      <c r="I13" s="17">
        <v>5</v>
      </c>
      <c r="J13" s="14" t="s">
        <v>373</v>
      </c>
    </row>
    <row r="14" spans="1:17" s="3" customFormat="1">
      <c r="A14" s="14">
        <v>8</v>
      </c>
      <c r="B14" s="33" t="s">
        <v>9</v>
      </c>
      <c r="C14" s="60" t="s">
        <v>198</v>
      </c>
      <c r="D14" s="5" t="s">
        <v>262</v>
      </c>
      <c r="E14" s="11" t="s">
        <v>314</v>
      </c>
      <c r="F14" s="11">
        <v>2</v>
      </c>
      <c r="G14" s="11" t="s">
        <v>380</v>
      </c>
      <c r="H14" s="100">
        <v>11</v>
      </c>
      <c r="I14" s="17">
        <v>1</v>
      </c>
      <c r="J14" s="14" t="s">
        <v>372</v>
      </c>
    </row>
    <row r="15" spans="1:17" s="3" customFormat="1" ht="12.75" customHeight="1">
      <c r="A15" s="14">
        <v>9</v>
      </c>
      <c r="B15" s="33" t="s">
        <v>142</v>
      </c>
      <c r="C15" s="9" t="s">
        <v>156</v>
      </c>
      <c r="D15" s="9" t="s">
        <v>313</v>
      </c>
      <c r="E15" s="11" t="s">
        <v>314</v>
      </c>
      <c r="F15" s="11">
        <v>2</v>
      </c>
      <c r="G15" s="11" t="s">
        <v>380</v>
      </c>
      <c r="H15" s="100">
        <v>10</v>
      </c>
      <c r="I15" s="17">
        <v>2</v>
      </c>
      <c r="J15" s="1" t="s">
        <v>372</v>
      </c>
    </row>
    <row r="16" spans="1:17" s="3" customFormat="1" ht="12.75" customHeight="1">
      <c r="A16" s="14">
        <v>10</v>
      </c>
      <c r="B16" s="33" t="s">
        <v>100</v>
      </c>
      <c r="C16" s="9" t="s">
        <v>227</v>
      </c>
      <c r="D16" s="9" t="s">
        <v>301</v>
      </c>
      <c r="E16" s="11" t="s">
        <v>314</v>
      </c>
      <c r="F16" s="11">
        <v>2</v>
      </c>
      <c r="G16" s="11" t="s">
        <v>390</v>
      </c>
      <c r="H16" s="100">
        <v>9</v>
      </c>
      <c r="I16" s="17">
        <v>3</v>
      </c>
      <c r="J16" s="14" t="s">
        <v>373</v>
      </c>
    </row>
    <row r="17" spans="1:10" s="3" customFormat="1">
      <c r="A17" s="14">
        <v>11</v>
      </c>
      <c r="B17" s="33" t="s">
        <v>66</v>
      </c>
      <c r="C17" s="9" t="s">
        <v>155</v>
      </c>
      <c r="D17" s="9" t="s">
        <v>249</v>
      </c>
      <c r="E17" s="11" t="s">
        <v>314</v>
      </c>
      <c r="F17" s="11">
        <v>2</v>
      </c>
      <c r="G17" s="11" t="s">
        <v>390</v>
      </c>
      <c r="H17" s="100">
        <v>8</v>
      </c>
      <c r="I17" s="17">
        <v>4</v>
      </c>
      <c r="J17" s="14" t="s">
        <v>373</v>
      </c>
    </row>
    <row r="18" spans="1:10" s="3" customFormat="1">
      <c r="A18" s="14">
        <v>12</v>
      </c>
      <c r="B18" s="129" t="s">
        <v>10</v>
      </c>
      <c r="C18" s="9" t="s">
        <v>162</v>
      </c>
      <c r="D18" s="9" t="s">
        <v>185</v>
      </c>
      <c r="E18" s="11" t="s">
        <v>314</v>
      </c>
      <c r="F18" s="11">
        <v>2</v>
      </c>
      <c r="G18" s="11" t="s">
        <v>387</v>
      </c>
      <c r="H18" s="100">
        <v>5</v>
      </c>
      <c r="I18" s="17">
        <v>5</v>
      </c>
      <c r="J18" s="14" t="s">
        <v>374</v>
      </c>
    </row>
    <row r="19" spans="1:10" s="3" customFormat="1">
      <c r="A19" s="14">
        <v>13</v>
      </c>
      <c r="B19" s="33" t="s">
        <v>277</v>
      </c>
      <c r="C19" s="5" t="s">
        <v>254</v>
      </c>
      <c r="D19" s="5" t="s">
        <v>119</v>
      </c>
      <c r="E19" s="11"/>
      <c r="F19" s="11">
        <v>2</v>
      </c>
      <c r="G19" s="11" t="s">
        <v>387</v>
      </c>
      <c r="H19" s="100">
        <v>5</v>
      </c>
      <c r="I19" s="17">
        <v>5</v>
      </c>
      <c r="J19" s="14" t="s">
        <v>374</v>
      </c>
    </row>
    <row r="20" spans="1:10" s="3" customFormat="1" ht="12.75" customHeight="1">
      <c r="A20" s="14">
        <v>14</v>
      </c>
      <c r="B20" s="33" t="s">
        <v>279</v>
      </c>
      <c r="C20" s="9" t="s">
        <v>263</v>
      </c>
      <c r="D20" s="9" t="s">
        <v>264</v>
      </c>
      <c r="E20" s="11" t="s">
        <v>314</v>
      </c>
      <c r="F20" s="11">
        <v>2</v>
      </c>
      <c r="G20" s="11" t="s">
        <v>381</v>
      </c>
      <c r="H20" s="100">
        <v>1</v>
      </c>
      <c r="I20" s="17">
        <v>7</v>
      </c>
      <c r="J20" s="14" t="s">
        <v>372</v>
      </c>
    </row>
    <row r="21" spans="1:10" s="3" customFormat="1" ht="12.75" customHeight="1">
      <c r="A21" s="14">
        <v>15</v>
      </c>
      <c r="B21" s="33" t="s">
        <v>142</v>
      </c>
      <c r="C21" s="9" t="s">
        <v>236</v>
      </c>
      <c r="D21" s="9" t="s">
        <v>159</v>
      </c>
      <c r="E21" s="11" t="s">
        <v>314</v>
      </c>
      <c r="F21" s="11">
        <v>2</v>
      </c>
      <c r="G21" s="11" t="s">
        <v>381</v>
      </c>
      <c r="H21" s="100">
        <v>1</v>
      </c>
      <c r="I21" s="17">
        <v>7</v>
      </c>
      <c r="J21" s="14" t="s">
        <v>373</v>
      </c>
    </row>
    <row r="22" spans="1:10" s="3" customFormat="1">
      <c r="A22" s="14">
        <v>16</v>
      </c>
      <c r="B22" s="33" t="s">
        <v>83</v>
      </c>
      <c r="C22" s="9" t="s">
        <v>239</v>
      </c>
      <c r="D22" s="9" t="s">
        <v>240</v>
      </c>
      <c r="E22" s="11" t="s">
        <v>314</v>
      </c>
      <c r="F22" s="11">
        <v>2</v>
      </c>
      <c r="G22" s="11" t="s">
        <v>381</v>
      </c>
      <c r="H22" s="100">
        <v>1</v>
      </c>
      <c r="I22" s="17">
        <v>7</v>
      </c>
      <c r="J22" s="14" t="s">
        <v>374</v>
      </c>
    </row>
    <row r="23" spans="1:10" ht="13.5" thickBot="1">
      <c r="B23" s="34" t="s">
        <v>83</v>
      </c>
      <c r="C23" s="196" t="s">
        <v>246</v>
      </c>
      <c r="D23" s="196" t="s">
        <v>238</v>
      </c>
      <c r="E23" s="12" t="s">
        <v>314</v>
      </c>
      <c r="F23" s="12">
        <v>2</v>
      </c>
      <c r="G23" s="12" t="s">
        <v>381</v>
      </c>
      <c r="H23" s="101">
        <v>1</v>
      </c>
      <c r="I23" s="43">
        <v>7</v>
      </c>
      <c r="J23" s="14" t="s">
        <v>374</v>
      </c>
    </row>
  </sheetData>
  <autoFilter ref="B6:J23" xr:uid="{00000000-0001-0000-0600-000000000000}"/>
  <sortState xmlns:xlrd2="http://schemas.microsoft.com/office/spreadsheetml/2017/richdata2" ref="B7:I23">
    <sortCondition ref="F7:F23"/>
    <sortCondition descending="1" ref="H7:H23"/>
  </sortState>
  <mergeCells count="2">
    <mergeCell ref="C2:D3"/>
    <mergeCell ref="N2:Q3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26F44-829E-48C9-BB82-DEC3594CAF2E}">
  <dimension ref="B1:P18"/>
  <sheetViews>
    <sheetView showGridLines="0" workbookViewId="0">
      <selection activeCell="Q29" sqref="Q29"/>
    </sheetView>
  </sheetViews>
  <sheetFormatPr baseColWidth="10" defaultRowHeight="12.75"/>
  <cols>
    <col min="9" max="9" width="6.140625" customWidth="1"/>
  </cols>
  <sheetData>
    <row r="1" spans="2:16">
      <c r="I1" s="85"/>
    </row>
    <row r="2" spans="2:16">
      <c r="I2" s="85"/>
    </row>
    <row r="3" spans="2:16">
      <c r="B3" s="3"/>
      <c r="C3" s="82">
        <v>5</v>
      </c>
      <c r="D3" s="81" t="str">
        <f>"poules de "&amp;C3</f>
        <v>poules de 5</v>
      </c>
      <c r="E3" s="44" t="s">
        <v>72</v>
      </c>
      <c r="F3" s="81" t="s">
        <v>73</v>
      </c>
      <c r="G3" s="3"/>
      <c r="H3" s="3"/>
      <c r="I3" s="86"/>
      <c r="J3" s="3"/>
      <c r="K3" s="82">
        <v>4</v>
      </c>
      <c r="L3" s="81" t="str">
        <f>"poules de "&amp;K3</f>
        <v>poules de 4</v>
      </c>
      <c r="M3" s="44" t="s">
        <v>72</v>
      </c>
      <c r="N3" s="81" t="s">
        <v>73</v>
      </c>
    </row>
    <row r="4" spans="2:16">
      <c r="B4" s="82">
        <v>20</v>
      </c>
      <c r="C4" s="3" t="s">
        <v>70</v>
      </c>
      <c r="D4" s="44">
        <f>B4/C3</f>
        <v>4</v>
      </c>
      <c r="E4" s="44">
        <v>4</v>
      </c>
      <c r="F4" s="44">
        <f>((E4*C3)/2)*D4</f>
        <v>40</v>
      </c>
      <c r="G4" s="3"/>
      <c r="H4" s="3"/>
      <c r="I4" s="86"/>
      <c r="J4" s="14">
        <v>20</v>
      </c>
      <c r="K4" s="3" t="s">
        <v>70</v>
      </c>
      <c r="L4" s="44">
        <f>J4/K3</f>
        <v>5</v>
      </c>
      <c r="M4" s="44">
        <v>3</v>
      </c>
      <c r="N4" s="44">
        <f>((M4*K3)/2)*L4</f>
        <v>30</v>
      </c>
    </row>
    <row r="5" spans="2:16">
      <c r="B5" s="82">
        <f>D5*C3</f>
        <v>50</v>
      </c>
      <c r="C5" s="3" t="s">
        <v>71</v>
      </c>
      <c r="D5" s="44">
        <v>10</v>
      </c>
      <c r="E5" s="44">
        <v>4</v>
      </c>
      <c r="F5" s="44">
        <f>((E5*C3)/2)*D5</f>
        <v>100</v>
      </c>
      <c r="G5" s="3"/>
      <c r="H5" s="3"/>
      <c r="I5" s="86"/>
      <c r="J5" s="14">
        <v>50</v>
      </c>
      <c r="K5" s="3" t="s">
        <v>71</v>
      </c>
      <c r="L5" s="44">
        <f>J5/K3</f>
        <v>12.5</v>
      </c>
      <c r="M5" s="44">
        <v>3</v>
      </c>
      <c r="N5" s="44">
        <f>((M5*K3)/2)*L5</f>
        <v>75</v>
      </c>
    </row>
    <row r="6" spans="2:16">
      <c r="B6" s="3"/>
      <c r="C6" s="3"/>
      <c r="D6" s="3"/>
      <c r="E6" s="3"/>
      <c r="F6" s="3"/>
      <c r="G6" s="3"/>
      <c r="H6" s="3"/>
      <c r="I6" s="86"/>
      <c r="J6" s="3"/>
      <c r="K6" s="3"/>
      <c r="L6" s="3"/>
      <c r="M6" s="3"/>
      <c r="N6" s="3"/>
    </row>
    <row r="7" spans="2:16">
      <c r="B7" s="3"/>
      <c r="C7" s="3"/>
      <c r="D7" s="3"/>
      <c r="E7" s="3"/>
      <c r="F7" s="14">
        <f>SUM(F4:F5)</f>
        <v>140</v>
      </c>
      <c r="G7" s="3"/>
      <c r="H7" s="3"/>
      <c r="I7" s="86"/>
      <c r="J7" s="3"/>
      <c r="K7" s="3"/>
      <c r="L7" s="3"/>
      <c r="M7" s="3"/>
      <c r="N7" s="14">
        <f>SUM(N4:N5)</f>
        <v>105</v>
      </c>
    </row>
    <row r="8" spans="2:16">
      <c r="B8" s="3"/>
      <c r="C8" s="3"/>
      <c r="D8" s="3"/>
      <c r="E8" s="3"/>
      <c r="F8" s="3"/>
      <c r="G8" s="3"/>
      <c r="H8" s="3"/>
      <c r="I8" s="86"/>
      <c r="J8" s="3"/>
      <c r="K8" s="3"/>
      <c r="L8" s="3"/>
      <c r="M8" s="3"/>
      <c r="N8" s="3"/>
    </row>
    <row r="9" spans="2:16">
      <c r="B9" s="3"/>
      <c r="C9" s="3"/>
      <c r="D9" s="3"/>
      <c r="E9" s="3"/>
      <c r="F9" s="3"/>
      <c r="G9" s="3"/>
      <c r="H9" s="3"/>
      <c r="I9" s="86"/>
      <c r="J9" s="3"/>
      <c r="K9" s="3"/>
      <c r="L9" s="3"/>
      <c r="M9" s="3"/>
      <c r="N9" s="3"/>
    </row>
    <row r="10" spans="2:16">
      <c r="B10" s="3"/>
      <c r="C10" s="3"/>
      <c r="D10" s="3"/>
      <c r="E10" s="3"/>
      <c r="F10" s="3"/>
      <c r="G10" s="3"/>
      <c r="H10" s="3"/>
      <c r="I10" s="86"/>
      <c r="J10" s="3"/>
      <c r="K10" s="3"/>
      <c r="L10" s="3"/>
      <c r="M10" s="3"/>
      <c r="N10" s="3"/>
    </row>
    <row r="11" spans="2:16">
      <c r="B11" s="3" t="s">
        <v>78</v>
      </c>
      <c r="C11" s="82"/>
      <c r="D11" s="83" t="s">
        <v>77</v>
      </c>
      <c r="E11" s="83" t="s">
        <v>74</v>
      </c>
      <c r="F11" s="83" t="s">
        <v>75</v>
      </c>
      <c r="G11" s="83" t="s">
        <v>76</v>
      </c>
      <c r="H11" s="84"/>
      <c r="I11" s="87"/>
      <c r="J11" s="3" t="s">
        <v>78</v>
      </c>
      <c r="K11" s="82"/>
      <c r="L11" s="83" t="s">
        <v>77</v>
      </c>
      <c r="M11" s="83" t="s">
        <v>74</v>
      </c>
      <c r="N11" s="83" t="s">
        <v>75</v>
      </c>
      <c r="O11" s="83" t="s">
        <v>76</v>
      </c>
      <c r="P11" s="84"/>
    </row>
    <row r="12" spans="2:16">
      <c r="B12" s="82">
        <f>2*D4</f>
        <v>8</v>
      </c>
      <c r="C12" s="3" t="s">
        <v>70</v>
      </c>
      <c r="D12" s="44"/>
      <c r="E12" s="44" t="s">
        <v>79</v>
      </c>
      <c r="F12" s="44" t="s">
        <v>79</v>
      </c>
      <c r="G12" s="44" t="s">
        <v>79</v>
      </c>
      <c r="H12" s="14"/>
      <c r="I12" s="88"/>
      <c r="J12" s="14">
        <f>2*L4</f>
        <v>10</v>
      </c>
      <c r="K12" s="3" t="s">
        <v>70</v>
      </c>
      <c r="L12" s="44"/>
      <c r="M12" s="44" t="s">
        <v>79</v>
      </c>
      <c r="N12" s="44" t="s">
        <v>79</v>
      </c>
      <c r="O12" s="44" t="s">
        <v>79</v>
      </c>
      <c r="P12" s="14"/>
    </row>
    <row r="13" spans="2:16">
      <c r="B13" s="82">
        <f>2*D5</f>
        <v>20</v>
      </c>
      <c r="C13" s="3" t="s">
        <v>71</v>
      </c>
      <c r="D13" s="44" t="s">
        <v>79</v>
      </c>
      <c r="E13" s="44" t="s">
        <v>79</v>
      </c>
      <c r="F13" s="44" t="s">
        <v>79</v>
      </c>
      <c r="G13" s="44" t="s">
        <v>79</v>
      </c>
      <c r="H13" s="14"/>
      <c r="I13" s="88"/>
      <c r="J13" s="14">
        <f>2*L5</f>
        <v>25</v>
      </c>
      <c r="K13" s="3" t="s">
        <v>71</v>
      </c>
      <c r="L13" s="44" t="s">
        <v>79</v>
      </c>
      <c r="M13" s="44" t="s">
        <v>79</v>
      </c>
      <c r="N13" s="44" t="s">
        <v>79</v>
      </c>
      <c r="O13" s="44" t="s">
        <v>79</v>
      </c>
      <c r="P13" s="14"/>
    </row>
    <row r="14" spans="2:16">
      <c r="B14" s="3"/>
      <c r="C14" s="3"/>
      <c r="D14" s="3"/>
      <c r="E14" s="3"/>
      <c r="F14" s="3"/>
      <c r="G14" s="3"/>
      <c r="H14" s="3"/>
      <c r="I14" s="86"/>
      <c r="J14" s="3"/>
      <c r="K14" s="3"/>
      <c r="L14" s="3"/>
      <c r="M14" s="3"/>
      <c r="N14" s="3"/>
      <c r="O14" s="3"/>
      <c r="P14" s="3"/>
    </row>
    <row r="15" spans="2:16">
      <c r="B15" s="3"/>
      <c r="C15" s="3"/>
      <c r="D15" s="3"/>
      <c r="E15" s="3"/>
      <c r="F15" s="14"/>
      <c r="G15" s="3"/>
      <c r="H15" s="3"/>
      <c r="I15" s="86"/>
      <c r="J15" s="3"/>
      <c r="K15" s="3"/>
      <c r="L15" s="3"/>
      <c r="M15" s="3"/>
      <c r="N15" s="14"/>
      <c r="O15" s="3"/>
      <c r="P15" s="3"/>
    </row>
    <row r="16" spans="2:16">
      <c r="B16" s="3" t="s">
        <v>80</v>
      </c>
      <c r="C16" s="82"/>
      <c r="D16" s="83" t="s">
        <v>81</v>
      </c>
      <c r="E16" s="83" t="s">
        <v>77</v>
      </c>
      <c r="F16" s="83" t="s">
        <v>74</v>
      </c>
      <c r="G16" s="83" t="s">
        <v>75</v>
      </c>
      <c r="H16" s="83" t="s">
        <v>76</v>
      </c>
      <c r="I16" s="87"/>
      <c r="J16" s="3" t="s">
        <v>80</v>
      </c>
      <c r="K16" s="82"/>
      <c r="L16" s="83" t="s">
        <v>81</v>
      </c>
      <c r="M16" s="83" t="s">
        <v>77</v>
      </c>
      <c r="N16" s="83" t="s">
        <v>74</v>
      </c>
      <c r="O16" s="83" t="s">
        <v>75</v>
      </c>
      <c r="P16" s="83" t="s">
        <v>76</v>
      </c>
    </row>
    <row r="17" spans="2:16">
      <c r="B17" s="82">
        <f>3*D4</f>
        <v>12</v>
      </c>
      <c r="C17" s="3" t="s">
        <v>70</v>
      </c>
      <c r="D17" s="44"/>
      <c r="E17" s="44" t="s">
        <v>79</v>
      </c>
      <c r="F17" s="44" t="s">
        <v>79</v>
      </c>
      <c r="G17" s="44" t="s">
        <v>79</v>
      </c>
      <c r="H17" s="44" t="s">
        <v>79</v>
      </c>
      <c r="I17" s="88"/>
      <c r="J17" s="14">
        <f>2*L4</f>
        <v>10</v>
      </c>
      <c r="K17" s="3" t="s">
        <v>70</v>
      </c>
      <c r="L17" s="44"/>
      <c r="M17" s="44" t="s">
        <v>79</v>
      </c>
      <c r="N17" s="44" t="s">
        <v>79</v>
      </c>
      <c r="O17" s="44" t="s">
        <v>79</v>
      </c>
      <c r="P17" s="44" t="s">
        <v>79</v>
      </c>
    </row>
    <row r="18" spans="2:16">
      <c r="B18" s="82">
        <f>3*D5</f>
        <v>30</v>
      </c>
      <c r="C18" s="3" t="s">
        <v>71</v>
      </c>
      <c r="D18" s="44" t="s">
        <v>79</v>
      </c>
      <c r="E18" s="44" t="s">
        <v>79</v>
      </c>
      <c r="F18" s="44" t="s">
        <v>79</v>
      </c>
      <c r="G18" s="44" t="s">
        <v>79</v>
      </c>
      <c r="H18" s="44" t="s">
        <v>79</v>
      </c>
      <c r="I18" s="88"/>
      <c r="J18" s="14">
        <f>2*L5</f>
        <v>25</v>
      </c>
      <c r="K18" s="3" t="s">
        <v>71</v>
      </c>
      <c r="L18" s="44" t="s">
        <v>79</v>
      </c>
      <c r="M18" s="44" t="s">
        <v>79</v>
      </c>
      <c r="N18" s="44" t="s">
        <v>79</v>
      </c>
      <c r="O18" s="44" t="s">
        <v>79</v>
      </c>
      <c r="P18" s="44" t="s">
        <v>79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53E05-1695-473B-853C-1BB41E7E6C30}">
  <dimension ref="A1:V23"/>
  <sheetViews>
    <sheetView workbookViewId="0">
      <selection activeCell="E29" sqref="E29"/>
    </sheetView>
  </sheetViews>
  <sheetFormatPr baseColWidth="10" defaultRowHeight="12.75"/>
  <cols>
    <col min="1" max="1" width="19.85546875" bestFit="1" customWidth="1"/>
    <col min="2" max="13" width="5.5703125" customWidth="1"/>
    <col min="14" max="22" width="6.140625" customWidth="1"/>
  </cols>
  <sheetData>
    <row r="1" spans="1:22" ht="14.25" thickTop="1" thickBot="1">
      <c r="A1" s="166" t="s">
        <v>125</v>
      </c>
      <c r="B1" s="167" t="s">
        <v>350</v>
      </c>
      <c r="C1" s="167" t="s">
        <v>351</v>
      </c>
      <c r="D1" s="167" t="s">
        <v>352</v>
      </c>
      <c r="E1" s="168" t="s">
        <v>353</v>
      </c>
      <c r="F1" s="168" t="s">
        <v>354</v>
      </c>
      <c r="G1" s="168" t="s">
        <v>355</v>
      </c>
      <c r="H1" s="167" t="s">
        <v>359</v>
      </c>
      <c r="I1" s="167" t="s">
        <v>360</v>
      </c>
      <c r="J1" s="167" t="s">
        <v>361</v>
      </c>
      <c r="K1" s="168" t="s">
        <v>356</v>
      </c>
      <c r="L1" s="168" t="s">
        <v>357</v>
      </c>
      <c r="M1" s="169" t="s">
        <v>358</v>
      </c>
      <c r="N1" s="170" t="s">
        <v>362</v>
      </c>
      <c r="O1" s="171" t="s">
        <v>363</v>
      </c>
      <c r="P1" s="172" t="s">
        <v>364</v>
      </c>
      <c r="Q1" s="173" t="s">
        <v>365</v>
      </c>
      <c r="R1" s="168" t="s">
        <v>366</v>
      </c>
      <c r="S1" s="174" t="s">
        <v>367</v>
      </c>
      <c r="T1" s="175" t="s">
        <v>368</v>
      </c>
      <c r="U1" s="167" t="s">
        <v>369</v>
      </c>
      <c r="V1" s="176" t="s">
        <v>370</v>
      </c>
    </row>
    <row r="2" spans="1:22" ht="13.5" thickTop="1">
      <c r="A2" s="177" t="s">
        <v>142</v>
      </c>
      <c r="B2" s="226">
        <v>1</v>
      </c>
      <c r="C2" s="227">
        <v>1</v>
      </c>
      <c r="D2" s="228"/>
      <c r="E2" s="258">
        <v>14</v>
      </c>
      <c r="F2" s="259">
        <v>9</v>
      </c>
      <c r="G2" s="130">
        <v>1</v>
      </c>
      <c r="H2" s="227">
        <v>5</v>
      </c>
      <c r="I2" s="227"/>
      <c r="J2" s="228"/>
      <c r="K2" s="234">
        <v>10</v>
      </c>
      <c r="L2" s="227">
        <v>1</v>
      </c>
      <c r="M2" s="228"/>
      <c r="N2" s="251">
        <v>9</v>
      </c>
      <c r="O2" s="251">
        <v>5</v>
      </c>
      <c r="P2" s="251">
        <v>0</v>
      </c>
      <c r="Q2" s="214">
        <f>N2/2</f>
        <v>4.5</v>
      </c>
      <c r="R2" s="215">
        <f>O2/2</f>
        <v>2.5</v>
      </c>
      <c r="S2" s="216">
        <f>P2/2</f>
        <v>0</v>
      </c>
      <c r="T2" s="214">
        <f>N2/2</f>
        <v>4.5</v>
      </c>
      <c r="U2" s="215">
        <f>O2/2</f>
        <v>2.5</v>
      </c>
      <c r="V2" s="217">
        <f>P2/2</f>
        <v>0</v>
      </c>
    </row>
    <row r="3" spans="1:22">
      <c r="A3" s="178" t="s">
        <v>97</v>
      </c>
      <c r="B3" s="229">
        <v>13</v>
      </c>
      <c r="C3" s="70">
        <v>5</v>
      </c>
      <c r="D3" s="230">
        <v>3</v>
      </c>
      <c r="E3" s="235">
        <v>13</v>
      </c>
      <c r="F3" s="70">
        <v>1</v>
      </c>
      <c r="G3" s="230"/>
      <c r="H3" s="235">
        <v>12</v>
      </c>
      <c r="I3" s="70">
        <v>1</v>
      </c>
      <c r="J3" s="230"/>
      <c r="K3" s="235"/>
      <c r="L3" s="70"/>
      <c r="M3" s="230"/>
      <c r="N3" s="253">
        <v>14</v>
      </c>
      <c r="O3" s="255">
        <v>11</v>
      </c>
      <c r="P3" s="257">
        <v>10</v>
      </c>
      <c r="Q3" s="218">
        <f>N3/2</f>
        <v>7</v>
      </c>
      <c r="R3" s="219">
        <f>O3/2</f>
        <v>5.5</v>
      </c>
      <c r="S3" s="220">
        <f>P3/2</f>
        <v>5</v>
      </c>
      <c r="T3" s="218">
        <f>N3/2</f>
        <v>7</v>
      </c>
      <c r="U3" s="219">
        <f>O3/2</f>
        <v>5.5</v>
      </c>
      <c r="V3" s="221">
        <f>P3/2</f>
        <v>5</v>
      </c>
    </row>
    <row r="4" spans="1:22">
      <c r="A4" s="178" t="s">
        <v>279</v>
      </c>
      <c r="B4" s="229"/>
      <c r="C4" s="70"/>
      <c r="D4" s="230"/>
      <c r="E4" s="235">
        <v>11</v>
      </c>
      <c r="F4" s="70"/>
      <c r="G4" s="230"/>
      <c r="H4" s="235"/>
      <c r="I4" s="70"/>
      <c r="J4" s="230"/>
      <c r="K4" s="235">
        <v>1</v>
      </c>
      <c r="L4" s="70"/>
      <c r="M4" s="230"/>
      <c r="N4" s="253"/>
      <c r="O4" s="255"/>
      <c r="P4" s="257"/>
      <c r="Q4" s="218">
        <f>N4/2</f>
        <v>0</v>
      </c>
      <c r="R4" s="219">
        <f>O4/2</f>
        <v>0</v>
      </c>
      <c r="S4" s="220">
        <f>P4/2</f>
        <v>0</v>
      </c>
      <c r="T4" s="218">
        <f>N4/2</f>
        <v>0</v>
      </c>
      <c r="U4" s="219">
        <f>O4/2</f>
        <v>0</v>
      </c>
      <c r="V4" s="221">
        <f>P4/2</f>
        <v>0</v>
      </c>
    </row>
    <row r="5" spans="1:22">
      <c r="A5" s="178" t="s">
        <v>91</v>
      </c>
      <c r="B5" s="229"/>
      <c r="C5" s="70"/>
      <c r="D5" s="230"/>
      <c r="E5" s="235"/>
      <c r="F5" s="70"/>
      <c r="G5" s="230"/>
      <c r="H5" s="235"/>
      <c r="I5" s="70"/>
      <c r="J5" s="230"/>
      <c r="K5" s="235">
        <v>1</v>
      </c>
      <c r="L5" s="70"/>
      <c r="M5" s="230"/>
      <c r="N5" s="209">
        <v>1</v>
      </c>
      <c r="O5" s="210">
        <v>0</v>
      </c>
      <c r="P5" s="211">
        <v>0</v>
      </c>
      <c r="Q5" s="218">
        <f>N5/2</f>
        <v>0.5</v>
      </c>
      <c r="R5" s="219">
        <f>O5/2</f>
        <v>0</v>
      </c>
      <c r="S5" s="220">
        <f>P5/2</f>
        <v>0</v>
      </c>
      <c r="T5" s="218">
        <f>N5/2</f>
        <v>0.5</v>
      </c>
      <c r="U5" s="219">
        <f>O5/2</f>
        <v>0</v>
      </c>
      <c r="V5" s="221">
        <f>P5/2</f>
        <v>0</v>
      </c>
    </row>
    <row r="6" spans="1:22">
      <c r="A6" s="178" t="s">
        <v>100</v>
      </c>
      <c r="B6" s="229">
        <v>10</v>
      </c>
      <c r="C6" s="70">
        <v>9</v>
      </c>
      <c r="D6" s="230">
        <v>8</v>
      </c>
      <c r="E6" s="235">
        <v>1</v>
      </c>
      <c r="F6" s="70"/>
      <c r="G6" s="230"/>
      <c r="H6" s="235">
        <v>13</v>
      </c>
      <c r="I6" s="70">
        <v>9</v>
      </c>
      <c r="J6" s="230">
        <v>1</v>
      </c>
      <c r="K6" s="235">
        <v>9</v>
      </c>
      <c r="L6" s="70">
        <v>1</v>
      </c>
      <c r="M6" s="230"/>
      <c r="N6" s="252">
        <v>12</v>
      </c>
      <c r="O6" s="254">
        <v>1</v>
      </c>
      <c r="P6" s="256">
        <v>1</v>
      </c>
      <c r="Q6" s="218">
        <f>N6/2</f>
        <v>6</v>
      </c>
      <c r="R6" s="219">
        <f>O6/2</f>
        <v>0.5</v>
      </c>
      <c r="S6" s="220">
        <f>P6/2</f>
        <v>0.5</v>
      </c>
      <c r="T6" s="218">
        <f>N6/2</f>
        <v>6</v>
      </c>
      <c r="U6" s="219">
        <f>O6/2</f>
        <v>0.5</v>
      </c>
      <c r="V6" s="221">
        <f>P6/2</f>
        <v>0.5</v>
      </c>
    </row>
    <row r="7" spans="1:22">
      <c r="A7" s="178" t="s">
        <v>102</v>
      </c>
      <c r="B7" s="229">
        <v>9</v>
      </c>
      <c r="C7" s="70">
        <v>9</v>
      </c>
      <c r="D7" s="230">
        <v>8</v>
      </c>
      <c r="E7" s="235"/>
      <c r="F7" s="70"/>
      <c r="G7" s="230"/>
      <c r="H7" s="235">
        <v>15</v>
      </c>
      <c r="I7" s="70">
        <v>9</v>
      </c>
      <c r="J7" s="230"/>
      <c r="K7" s="235"/>
      <c r="L7" s="70"/>
      <c r="M7" s="230"/>
      <c r="N7" s="209">
        <v>0</v>
      </c>
      <c r="O7" s="210">
        <v>0</v>
      </c>
      <c r="P7" s="211">
        <v>0</v>
      </c>
      <c r="Q7" s="218">
        <f>N7/2</f>
        <v>0</v>
      </c>
      <c r="R7" s="219">
        <f>O7/2</f>
        <v>0</v>
      </c>
      <c r="S7" s="220">
        <f>P7/2</f>
        <v>0</v>
      </c>
      <c r="T7" s="218">
        <f>N7/2</f>
        <v>0</v>
      </c>
      <c r="U7" s="219">
        <f>O7/2</f>
        <v>0</v>
      </c>
      <c r="V7" s="221">
        <f>P7/2</f>
        <v>0</v>
      </c>
    </row>
    <row r="8" spans="1:22">
      <c r="A8" s="178" t="s">
        <v>9</v>
      </c>
      <c r="B8" s="229"/>
      <c r="C8" s="70"/>
      <c r="D8" s="230"/>
      <c r="E8" s="235"/>
      <c r="F8" s="70"/>
      <c r="G8" s="230"/>
      <c r="H8" s="235">
        <v>8</v>
      </c>
      <c r="I8" s="70"/>
      <c r="J8" s="230"/>
      <c r="K8" s="235">
        <v>11</v>
      </c>
      <c r="L8" s="70"/>
      <c r="M8" s="230"/>
      <c r="N8" s="209">
        <v>8</v>
      </c>
      <c r="O8" s="210">
        <v>8</v>
      </c>
      <c r="P8" s="211">
        <v>0</v>
      </c>
      <c r="Q8" s="218">
        <f>N8/2</f>
        <v>4</v>
      </c>
      <c r="R8" s="219">
        <f>O8/2</f>
        <v>4</v>
      </c>
      <c r="S8" s="220">
        <f>P8/2</f>
        <v>0</v>
      </c>
      <c r="T8" s="218">
        <f>N8/2</f>
        <v>4</v>
      </c>
      <c r="U8" s="219">
        <f>O8/2</f>
        <v>4</v>
      </c>
      <c r="V8" s="221">
        <f>P8/2</f>
        <v>0</v>
      </c>
    </row>
    <row r="9" spans="1:22">
      <c r="A9" s="178" t="s">
        <v>83</v>
      </c>
      <c r="B9" s="229">
        <v>7</v>
      </c>
      <c r="C9" s="70">
        <v>1</v>
      </c>
      <c r="D9" s="230">
        <v>1</v>
      </c>
      <c r="E9" s="235">
        <v>5</v>
      </c>
      <c r="F9" s="70">
        <v>1</v>
      </c>
      <c r="G9" s="230"/>
      <c r="H9" s="235">
        <v>5</v>
      </c>
      <c r="I9" s="70">
        <v>1</v>
      </c>
      <c r="J9" s="230">
        <v>1</v>
      </c>
      <c r="K9" s="235">
        <v>1</v>
      </c>
      <c r="L9" s="70">
        <v>1</v>
      </c>
      <c r="M9" s="230"/>
      <c r="N9" s="209">
        <v>1</v>
      </c>
      <c r="O9" s="210">
        <v>1</v>
      </c>
      <c r="P9" s="211">
        <v>0</v>
      </c>
      <c r="Q9" s="218">
        <f>N9/2</f>
        <v>0.5</v>
      </c>
      <c r="R9" s="219">
        <f>O9/2</f>
        <v>0.5</v>
      </c>
      <c r="S9" s="220">
        <f>P9/2</f>
        <v>0</v>
      </c>
      <c r="T9" s="218">
        <f>N9/2</f>
        <v>0.5</v>
      </c>
      <c r="U9" s="219">
        <f>O9/2</f>
        <v>0.5</v>
      </c>
      <c r="V9" s="221">
        <f>P9/2</f>
        <v>0</v>
      </c>
    </row>
    <row r="10" spans="1:22">
      <c r="A10" s="178" t="s">
        <v>10</v>
      </c>
      <c r="B10" s="229">
        <v>9</v>
      </c>
      <c r="C10" s="70">
        <v>4</v>
      </c>
      <c r="D10" s="230">
        <v>4</v>
      </c>
      <c r="E10" s="235">
        <v>12</v>
      </c>
      <c r="F10" s="70">
        <v>10</v>
      </c>
      <c r="G10" s="230">
        <v>5</v>
      </c>
      <c r="H10" s="235">
        <v>8</v>
      </c>
      <c r="I10" s="70">
        <v>8</v>
      </c>
      <c r="J10" s="230">
        <v>1</v>
      </c>
      <c r="K10" s="235">
        <v>5</v>
      </c>
      <c r="L10" s="70">
        <v>1</v>
      </c>
      <c r="M10" s="230"/>
      <c r="N10" s="209">
        <v>9</v>
      </c>
      <c r="O10" s="210">
        <v>9</v>
      </c>
      <c r="P10" s="211">
        <v>4</v>
      </c>
      <c r="Q10" s="218">
        <f>N10/2</f>
        <v>4.5</v>
      </c>
      <c r="R10" s="219">
        <f>O10/2</f>
        <v>4.5</v>
      </c>
      <c r="S10" s="220">
        <f>P10/2</f>
        <v>2</v>
      </c>
      <c r="T10" s="218">
        <f>N10/2</f>
        <v>4.5</v>
      </c>
      <c r="U10" s="219">
        <f>O10/2</f>
        <v>4.5</v>
      </c>
      <c r="V10" s="221">
        <f>P10/2</f>
        <v>2</v>
      </c>
    </row>
    <row r="11" spans="1:22">
      <c r="A11" s="178" t="s">
        <v>140</v>
      </c>
      <c r="B11" s="229"/>
      <c r="C11" s="70"/>
      <c r="D11" s="230"/>
      <c r="E11" s="235"/>
      <c r="F11" s="70"/>
      <c r="G11" s="230"/>
      <c r="H11" s="235"/>
      <c r="I11" s="70"/>
      <c r="J11" s="230"/>
      <c r="K11" s="235"/>
      <c r="L11" s="70"/>
      <c r="M11" s="230"/>
      <c r="N11" s="209">
        <v>0</v>
      </c>
      <c r="O11" s="210">
        <v>0</v>
      </c>
      <c r="P11" s="211">
        <v>0</v>
      </c>
      <c r="Q11" s="218">
        <f>N11/2</f>
        <v>0</v>
      </c>
      <c r="R11" s="219">
        <f>O11/2</f>
        <v>0</v>
      </c>
      <c r="S11" s="220">
        <f>P11/2</f>
        <v>0</v>
      </c>
      <c r="T11" s="218">
        <f>N11/2</f>
        <v>0</v>
      </c>
      <c r="U11" s="219">
        <f>O11/2</f>
        <v>0</v>
      </c>
      <c r="V11" s="221">
        <f>P11/2</f>
        <v>0</v>
      </c>
    </row>
    <row r="12" spans="1:22">
      <c r="A12" s="178" t="s">
        <v>11</v>
      </c>
      <c r="B12" s="229">
        <v>8</v>
      </c>
      <c r="C12" s="70">
        <v>3</v>
      </c>
      <c r="D12" s="230">
        <v>1</v>
      </c>
      <c r="E12" s="235">
        <v>5</v>
      </c>
      <c r="F12" s="70">
        <v>1</v>
      </c>
      <c r="G12" s="230"/>
      <c r="H12" s="235">
        <v>1</v>
      </c>
      <c r="I12" s="70"/>
      <c r="J12" s="230"/>
      <c r="K12" s="235"/>
      <c r="L12" s="70"/>
      <c r="M12" s="230"/>
      <c r="N12" s="209">
        <v>1</v>
      </c>
      <c r="O12" s="210">
        <v>1</v>
      </c>
      <c r="P12" s="211">
        <v>0</v>
      </c>
      <c r="Q12" s="218">
        <f>N12/2</f>
        <v>0.5</v>
      </c>
      <c r="R12" s="219">
        <f>O12/2</f>
        <v>0.5</v>
      </c>
      <c r="S12" s="220">
        <f>P12/2</f>
        <v>0</v>
      </c>
      <c r="T12" s="218">
        <f>N12/2</f>
        <v>0.5</v>
      </c>
      <c r="U12" s="219">
        <f>O12/2</f>
        <v>0.5</v>
      </c>
      <c r="V12" s="221">
        <f>P12/2</f>
        <v>0</v>
      </c>
    </row>
    <row r="13" spans="1:22">
      <c r="A13" s="178" t="s">
        <v>68</v>
      </c>
      <c r="B13" s="229">
        <v>15</v>
      </c>
      <c r="C13" s="70">
        <v>5</v>
      </c>
      <c r="D13" s="230">
        <v>5</v>
      </c>
      <c r="E13" s="235">
        <v>8</v>
      </c>
      <c r="F13" s="70"/>
      <c r="G13" s="230"/>
      <c r="H13" s="235">
        <v>14</v>
      </c>
      <c r="I13" s="70"/>
      <c r="J13" s="230"/>
      <c r="K13" s="235"/>
      <c r="L13" s="70"/>
      <c r="M13" s="230"/>
      <c r="N13" s="209">
        <v>5</v>
      </c>
      <c r="O13" s="210">
        <v>0</v>
      </c>
      <c r="P13" s="211">
        <v>0</v>
      </c>
      <c r="Q13" s="218">
        <f>N13/2</f>
        <v>2.5</v>
      </c>
      <c r="R13" s="219">
        <f>O13/2</f>
        <v>0</v>
      </c>
      <c r="S13" s="220">
        <f>P13/2</f>
        <v>0</v>
      </c>
      <c r="T13" s="218">
        <f>N13/2</f>
        <v>2.5</v>
      </c>
      <c r="U13" s="219">
        <f>O13/2</f>
        <v>0</v>
      </c>
      <c r="V13" s="221">
        <f>P13/2</f>
        <v>0</v>
      </c>
    </row>
    <row r="14" spans="1:22">
      <c r="A14" s="178" t="s">
        <v>278</v>
      </c>
      <c r="B14" s="229"/>
      <c r="C14" s="70"/>
      <c r="D14" s="230"/>
      <c r="E14" s="235"/>
      <c r="F14" s="70"/>
      <c r="G14" s="230"/>
      <c r="H14" s="235"/>
      <c r="I14" s="70"/>
      <c r="J14" s="230"/>
      <c r="K14" s="235"/>
      <c r="L14" s="70"/>
      <c r="M14" s="230"/>
      <c r="N14" s="209">
        <v>1</v>
      </c>
      <c r="O14" s="210">
        <v>0</v>
      </c>
      <c r="P14" s="211">
        <v>0</v>
      </c>
      <c r="Q14" s="218">
        <f>N14/2</f>
        <v>0.5</v>
      </c>
      <c r="R14" s="219">
        <f>O14/2</f>
        <v>0</v>
      </c>
      <c r="S14" s="220">
        <f>P14/2</f>
        <v>0</v>
      </c>
      <c r="T14" s="218">
        <f>N14/2</f>
        <v>0.5</v>
      </c>
      <c r="U14" s="219">
        <f>O14/2</f>
        <v>0</v>
      </c>
      <c r="V14" s="221">
        <f>P14/2</f>
        <v>0</v>
      </c>
    </row>
    <row r="15" spans="1:22">
      <c r="A15" s="178" t="s">
        <v>12</v>
      </c>
      <c r="B15" s="229"/>
      <c r="C15" s="70"/>
      <c r="D15" s="230"/>
      <c r="E15" s="235">
        <v>15</v>
      </c>
      <c r="F15" s="70"/>
      <c r="G15" s="230"/>
      <c r="H15" s="235"/>
      <c r="I15" s="70"/>
      <c r="J15" s="230"/>
      <c r="K15" s="235"/>
      <c r="L15" s="70"/>
      <c r="M15" s="230"/>
      <c r="N15" s="251">
        <v>0</v>
      </c>
      <c r="O15" s="251">
        <v>0</v>
      </c>
      <c r="P15" s="251">
        <v>0</v>
      </c>
      <c r="Q15" s="218">
        <f>N15/2</f>
        <v>0</v>
      </c>
      <c r="R15" s="219">
        <f>O15/2</f>
        <v>0</v>
      </c>
      <c r="S15" s="220">
        <f>P15/2</f>
        <v>0</v>
      </c>
      <c r="T15" s="218">
        <f>N15/2</f>
        <v>0</v>
      </c>
      <c r="U15" s="219">
        <f>O15/2</f>
        <v>0</v>
      </c>
      <c r="V15" s="221">
        <f>P15/2</f>
        <v>0</v>
      </c>
    </row>
    <row r="16" spans="1:22">
      <c r="A16" s="178" t="s">
        <v>143</v>
      </c>
      <c r="B16" s="229">
        <v>8</v>
      </c>
      <c r="C16" s="70"/>
      <c r="D16" s="230"/>
      <c r="E16" s="235"/>
      <c r="F16" s="70"/>
      <c r="G16" s="230"/>
      <c r="H16" s="235"/>
      <c r="I16" s="70"/>
      <c r="J16" s="230"/>
      <c r="K16" s="235"/>
      <c r="L16" s="70"/>
      <c r="M16" s="230"/>
      <c r="N16" s="209">
        <v>0</v>
      </c>
      <c r="O16" s="210">
        <v>0</v>
      </c>
      <c r="P16" s="211">
        <v>0</v>
      </c>
      <c r="Q16" s="218">
        <f>N16/2</f>
        <v>0</v>
      </c>
      <c r="R16" s="219">
        <f>O16/2</f>
        <v>0</v>
      </c>
      <c r="S16" s="220">
        <f>P16/2</f>
        <v>0</v>
      </c>
      <c r="T16" s="218">
        <f>N16/2</f>
        <v>0</v>
      </c>
      <c r="U16" s="219">
        <f>O16/2</f>
        <v>0</v>
      </c>
      <c r="V16" s="221">
        <f>P16/2</f>
        <v>0</v>
      </c>
    </row>
    <row r="17" spans="1:22">
      <c r="A17" s="178" t="s">
        <v>13</v>
      </c>
      <c r="B17" s="229">
        <v>8</v>
      </c>
      <c r="C17" s="70">
        <v>1</v>
      </c>
      <c r="D17" s="230"/>
      <c r="E17" s="235"/>
      <c r="F17" s="70"/>
      <c r="G17" s="230"/>
      <c r="H17" s="235">
        <v>1</v>
      </c>
      <c r="I17" s="70"/>
      <c r="J17" s="230"/>
      <c r="K17" s="235"/>
      <c r="L17" s="70"/>
      <c r="M17" s="230"/>
      <c r="N17" s="209">
        <v>0</v>
      </c>
      <c r="O17" s="210">
        <v>0</v>
      </c>
      <c r="P17" s="211">
        <v>0</v>
      </c>
      <c r="Q17" s="218">
        <f>N17/2</f>
        <v>0</v>
      </c>
      <c r="R17" s="219">
        <f>O17/2</f>
        <v>0</v>
      </c>
      <c r="S17" s="220">
        <f>P17/2</f>
        <v>0</v>
      </c>
      <c r="T17" s="218">
        <f>N17/2</f>
        <v>0</v>
      </c>
      <c r="U17" s="219">
        <f>O17/2</f>
        <v>0</v>
      </c>
      <c r="V17" s="221">
        <f>P17/2</f>
        <v>0</v>
      </c>
    </row>
    <row r="18" spans="1:22">
      <c r="A18" s="178" t="s">
        <v>137</v>
      </c>
      <c r="B18" s="229">
        <v>2</v>
      </c>
      <c r="C18" s="70"/>
      <c r="D18" s="230"/>
      <c r="E18" s="235"/>
      <c r="F18" s="70"/>
      <c r="G18" s="230"/>
      <c r="H18" s="235"/>
      <c r="I18" s="70"/>
      <c r="J18" s="230"/>
      <c r="K18" s="235"/>
      <c r="L18" s="70"/>
      <c r="M18" s="230"/>
      <c r="N18" s="209">
        <v>1</v>
      </c>
      <c r="O18" s="210">
        <v>0</v>
      </c>
      <c r="P18" s="211">
        <v>0</v>
      </c>
      <c r="Q18" s="218">
        <f>N18/2</f>
        <v>0.5</v>
      </c>
      <c r="R18" s="219">
        <f>O18/2</f>
        <v>0</v>
      </c>
      <c r="S18" s="220">
        <f>P18/2</f>
        <v>0</v>
      </c>
      <c r="T18" s="218">
        <f>N18/2</f>
        <v>0.5</v>
      </c>
      <c r="U18" s="219">
        <f>O18/2</f>
        <v>0</v>
      </c>
      <c r="V18" s="221">
        <f>P18/2</f>
        <v>0</v>
      </c>
    </row>
    <row r="19" spans="1:22">
      <c r="A19" s="178" t="s">
        <v>277</v>
      </c>
      <c r="B19" s="229"/>
      <c r="C19" s="70"/>
      <c r="D19" s="230"/>
      <c r="E19" s="235">
        <v>1</v>
      </c>
      <c r="F19" s="70"/>
      <c r="G19" s="230"/>
      <c r="H19" s="235"/>
      <c r="I19" s="70"/>
      <c r="J19" s="230"/>
      <c r="K19" s="235">
        <v>5</v>
      </c>
      <c r="L19" s="70"/>
      <c r="M19" s="230"/>
      <c r="N19" s="209">
        <v>9</v>
      </c>
      <c r="O19" s="210">
        <v>1</v>
      </c>
      <c r="P19" s="211">
        <v>0</v>
      </c>
      <c r="Q19" s="218">
        <f>N19/2</f>
        <v>4.5</v>
      </c>
      <c r="R19" s="219">
        <f>O19/2</f>
        <v>0.5</v>
      </c>
      <c r="S19" s="220">
        <f>P19/2</f>
        <v>0</v>
      </c>
      <c r="T19" s="218">
        <f>N19/2</f>
        <v>4.5</v>
      </c>
      <c r="U19" s="219">
        <f>O19/2</f>
        <v>0.5</v>
      </c>
      <c r="V19" s="221">
        <f>P19/2</f>
        <v>0</v>
      </c>
    </row>
    <row r="20" spans="1:22">
      <c r="A20" s="178" t="s">
        <v>67</v>
      </c>
      <c r="B20" s="229">
        <v>1</v>
      </c>
      <c r="C20" s="70">
        <v>1</v>
      </c>
      <c r="D20" s="230"/>
      <c r="E20" s="235">
        <v>1</v>
      </c>
      <c r="F20" s="70"/>
      <c r="G20" s="230"/>
      <c r="H20" s="235"/>
      <c r="I20" s="70"/>
      <c r="J20" s="230"/>
      <c r="K20" s="235"/>
      <c r="L20" s="70"/>
      <c r="M20" s="230"/>
      <c r="N20" s="209">
        <v>4</v>
      </c>
      <c r="O20" s="210">
        <v>0</v>
      </c>
      <c r="P20" s="211">
        <v>0</v>
      </c>
      <c r="Q20" s="218">
        <f>N20/2</f>
        <v>2</v>
      </c>
      <c r="R20" s="219">
        <f>O20/2</f>
        <v>0</v>
      </c>
      <c r="S20" s="220">
        <f>P20/2</f>
        <v>0</v>
      </c>
      <c r="T20" s="218">
        <f>N20/2</f>
        <v>2</v>
      </c>
      <c r="U20" s="219">
        <f>O20/2</f>
        <v>0</v>
      </c>
      <c r="V20" s="221">
        <f>P20/2</f>
        <v>0</v>
      </c>
    </row>
    <row r="21" spans="1:22">
      <c r="A21" s="178" t="s">
        <v>14</v>
      </c>
      <c r="B21" s="229">
        <v>12</v>
      </c>
      <c r="C21" s="70">
        <v>9</v>
      </c>
      <c r="D21" s="230">
        <v>6</v>
      </c>
      <c r="E21" s="235"/>
      <c r="F21" s="70"/>
      <c r="G21" s="230"/>
      <c r="H21" s="235">
        <v>9</v>
      </c>
      <c r="I21" s="70">
        <v>5</v>
      </c>
      <c r="J21" s="230">
        <v>1</v>
      </c>
      <c r="K21" s="235"/>
      <c r="L21" s="70"/>
      <c r="M21" s="230"/>
      <c r="N21" s="209">
        <v>13</v>
      </c>
      <c r="O21" s="210">
        <v>10</v>
      </c>
      <c r="P21" s="211">
        <v>0</v>
      </c>
      <c r="Q21" s="218">
        <f>N21/2</f>
        <v>6.5</v>
      </c>
      <c r="R21" s="219">
        <f>O21/2</f>
        <v>5</v>
      </c>
      <c r="S21" s="220">
        <f>P21/2</f>
        <v>0</v>
      </c>
      <c r="T21" s="218">
        <f>N21/2</f>
        <v>6.5</v>
      </c>
      <c r="U21" s="219">
        <f>O21/2</f>
        <v>5</v>
      </c>
      <c r="V21" s="221">
        <f>P21/2</f>
        <v>0</v>
      </c>
    </row>
    <row r="22" spans="1:22" ht="13.5" thickBot="1">
      <c r="A22" s="179" t="s">
        <v>66</v>
      </c>
      <c r="B22" s="231">
        <v>11</v>
      </c>
      <c r="C22" s="232">
        <v>8</v>
      </c>
      <c r="D22" s="233">
        <v>3</v>
      </c>
      <c r="E22" s="236">
        <v>5</v>
      </c>
      <c r="F22" s="232"/>
      <c r="G22" s="233"/>
      <c r="H22" s="236">
        <v>11</v>
      </c>
      <c r="I22" s="232">
        <v>9</v>
      </c>
      <c r="J22" s="233">
        <v>5</v>
      </c>
      <c r="K22" s="236">
        <v>14</v>
      </c>
      <c r="L22" s="232">
        <v>8</v>
      </c>
      <c r="M22" s="233"/>
      <c r="N22" s="212">
        <v>5</v>
      </c>
      <c r="O22" s="213">
        <v>5</v>
      </c>
      <c r="P22" s="213">
        <v>4</v>
      </c>
      <c r="Q22" s="222">
        <f>N22/2</f>
        <v>2.5</v>
      </c>
      <c r="R22" s="223">
        <f>O22/2</f>
        <v>2.5</v>
      </c>
      <c r="S22" s="224">
        <f>P22/2</f>
        <v>2</v>
      </c>
      <c r="T22" s="222">
        <f>N22/2</f>
        <v>2.5</v>
      </c>
      <c r="U22" s="223">
        <f>O22/2</f>
        <v>2.5</v>
      </c>
      <c r="V22" s="225">
        <f>P22/2</f>
        <v>2</v>
      </c>
    </row>
    <row r="23" spans="1:22" ht="13.5" thickTop="1"/>
  </sheetData>
  <sortState xmlns:xlrd2="http://schemas.microsoft.com/office/spreadsheetml/2017/richdata2" ref="A2:V22">
    <sortCondition ref="A2:A22"/>
  </sortState>
  <phoneticPr fontId="21" type="noConversion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61"/>
  <sheetViews>
    <sheetView showGridLines="0" showWhiteSpace="0" topLeftCell="A37" zoomScale="90" zoomScaleNormal="90" workbookViewId="0">
      <selection activeCell="V62" sqref="V62"/>
    </sheetView>
  </sheetViews>
  <sheetFormatPr baseColWidth="10" defaultColWidth="11.42578125" defaultRowHeight="12.75"/>
  <cols>
    <col min="1" max="1" width="13.5703125" customWidth="1"/>
    <col min="3" max="11" width="9" customWidth="1"/>
    <col min="12" max="15" width="8.7109375" customWidth="1"/>
    <col min="16" max="17" width="3" bestFit="1" customWidth="1"/>
  </cols>
  <sheetData>
    <row r="1" spans="1:17" ht="20.100000000000001" customHeight="1">
      <c r="A1" s="2"/>
      <c r="B1" s="2"/>
      <c r="C1" s="3"/>
      <c r="D1" s="3"/>
    </row>
    <row r="2" spans="1:17" ht="20.100000000000001" customHeight="1">
      <c r="A2" s="2"/>
      <c r="B2" s="2"/>
      <c r="C2" s="3"/>
      <c r="D2" s="3"/>
      <c r="E2" s="241" t="str">
        <f>Accueil!B2</f>
        <v>Challenge Badminton</v>
      </c>
      <c r="F2" s="241"/>
      <c r="G2" s="241"/>
      <c r="H2" s="241"/>
      <c r="I2" s="241"/>
    </row>
    <row r="3" spans="1:17" ht="20.100000000000001" customHeight="1">
      <c r="A3" s="2"/>
      <c r="B3" s="2"/>
      <c r="D3" s="3"/>
      <c r="E3" s="241" t="str">
        <f>Accueil!B5&amp;" "&amp;Accueil!B6</f>
        <v>BAILLY ROMAINVILLERS 2026</v>
      </c>
      <c r="F3" s="241"/>
      <c r="G3" s="241"/>
      <c r="H3" s="241"/>
      <c r="I3" s="241"/>
    </row>
    <row r="4" spans="1:17" ht="21.6" customHeight="1">
      <c r="A4" s="2"/>
      <c r="B4" s="2"/>
      <c r="C4" s="3"/>
      <c r="D4" s="3"/>
      <c r="E4" s="109"/>
      <c r="F4" s="109"/>
      <c r="G4" s="109" t="s">
        <v>29</v>
      </c>
      <c r="H4" s="109"/>
      <c r="I4" s="109"/>
    </row>
    <row r="5" spans="1:17" ht="21.6" customHeight="1">
      <c r="A5" s="2"/>
      <c r="B5" s="2"/>
      <c r="C5" s="3"/>
      <c r="D5" s="3"/>
    </row>
    <row r="6" spans="1:17" ht="24.75" customHeight="1">
      <c r="A6" s="45"/>
      <c r="B6" s="242" t="s">
        <v>30</v>
      </c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Q6" s="3"/>
    </row>
    <row r="7" spans="1:17" ht="8.25" customHeight="1" thickBot="1">
      <c r="M7" s="1"/>
      <c r="N7" s="2"/>
      <c r="O7" s="19"/>
    </row>
    <row r="8" spans="1:17" ht="13.5" thickBot="1">
      <c r="A8" s="20"/>
      <c r="B8" s="21" t="s">
        <v>31</v>
      </c>
      <c r="C8" s="243" t="s">
        <v>32</v>
      </c>
      <c r="D8" s="244"/>
      <c r="E8" s="246"/>
      <c r="F8" s="243" t="s">
        <v>33</v>
      </c>
      <c r="G8" s="244"/>
      <c r="H8" s="246"/>
      <c r="I8" s="243" t="s">
        <v>34</v>
      </c>
      <c r="J8" s="244"/>
      <c r="K8" s="246"/>
      <c r="L8" s="22" t="s">
        <v>35</v>
      </c>
      <c r="M8" s="23" t="s">
        <v>35</v>
      </c>
      <c r="N8" s="22" t="s">
        <v>35</v>
      </c>
      <c r="O8" s="22" t="s">
        <v>36</v>
      </c>
    </row>
    <row r="9" spans="1:17" ht="13.5" thickBot="1">
      <c r="A9" s="24" t="s">
        <v>37</v>
      </c>
      <c r="B9" s="25" t="s">
        <v>38</v>
      </c>
      <c r="C9" s="26"/>
      <c r="D9" s="27"/>
      <c r="E9" s="28"/>
      <c r="F9" s="26"/>
      <c r="G9" s="27"/>
      <c r="H9" s="28"/>
      <c r="I9" s="26"/>
      <c r="J9" s="27"/>
      <c r="K9" s="28"/>
      <c r="L9" s="29"/>
      <c r="M9" s="19"/>
      <c r="N9" s="29"/>
      <c r="O9" s="29" t="s">
        <v>39</v>
      </c>
    </row>
    <row r="10" spans="1:17" ht="15" customHeight="1" thickBot="1">
      <c r="A10" s="26"/>
      <c r="B10" s="28"/>
      <c r="C10" s="47" t="s">
        <v>40</v>
      </c>
      <c r="D10" s="48" t="s">
        <v>41</v>
      </c>
      <c r="E10" s="49" t="s">
        <v>42</v>
      </c>
      <c r="F10" s="47" t="s">
        <v>40</v>
      </c>
      <c r="G10" s="48" t="s">
        <v>41</v>
      </c>
      <c r="H10" s="49" t="s">
        <v>42</v>
      </c>
      <c r="I10" s="47" t="s">
        <v>40</v>
      </c>
      <c r="J10" s="48" t="s">
        <v>41</v>
      </c>
      <c r="K10" s="49" t="s">
        <v>42</v>
      </c>
      <c r="L10" s="30" t="s">
        <v>43</v>
      </c>
      <c r="M10" s="30" t="s">
        <v>44</v>
      </c>
      <c r="N10" s="30" t="s">
        <v>45</v>
      </c>
      <c r="O10" s="30" t="s">
        <v>46</v>
      </c>
    </row>
    <row r="11" spans="1:17" s="3" customFormat="1">
      <c r="A11" s="33" t="s">
        <v>343</v>
      </c>
      <c r="B11" s="31">
        <v>3</v>
      </c>
      <c r="C11" s="32">
        <v>10</v>
      </c>
      <c r="D11" s="17">
        <v>9</v>
      </c>
      <c r="E11" s="113">
        <v>8</v>
      </c>
      <c r="F11" s="96">
        <v>13</v>
      </c>
      <c r="G11" s="96">
        <v>9</v>
      </c>
      <c r="H11" s="96">
        <v>1</v>
      </c>
      <c r="I11" s="130">
        <v>6</v>
      </c>
      <c r="J11" s="113">
        <v>0.5</v>
      </c>
      <c r="K11" s="139">
        <v>0.5</v>
      </c>
      <c r="L11" s="13">
        <f t="shared" ref="L11:L23" si="0">C11+D11+E11</f>
        <v>27</v>
      </c>
      <c r="M11" s="32">
        <f t="shared" ref="M11:M23" si="1">F11+G11+H11+I11+J11+K11</f>
        <v>30</v>
      </c>
      <c r="N11" s="29">
        <f t="shared" ref="N11:N23" si="2">M11+L11</f>
        <v>57</v>
      </c>
      <c r="O11" s="29">
        <v>1</v>
      </c>
      <c r="P11" s="3" t="s">
        <v>25</v>
      </c>
    </row>
    <row r="12" spans="1:17" s="3" customFormat="1" ht="12" customHeight="1">
      <c r="A12" s="33" t="s">
        <v>66</v>
      </c>
      <c r="B12" s="13">
        <v>3</v>
      </c>
      <c r="C12" s="113">
        <v>11</v>
      </c>
      <c r="D12" s="32">
        <v>8</v>
      </c>
      <c r="E12" s="32">
        <v>3</v>
      </c>
      <c r="F12" s="17">
        <v>11</v>
      </c>
      <c r="G12" s="96">
        <v>9</v>
      </c>
      <c r="H12" s="96">
        <v>5</v>
      </c>
      <c r="I12" s="130">
        <v>2.5</v>
      </c>
      <c r="J12" s="113">
        <v>2.5</v>
      </c>
      <c r="K12" s="135">
        <v>2</v>
      </c>
      <c r="L12" s="13">
        <f t="shared" si="0"/>
        <v>22</v>
      </c>
      <c r="M12" s="32">
        <f t="shared" si="1"/>
        <v>32</v>
      </c>
      <c r="N12" s="29">
        <f t="shared" si="2"/>
        <v>54</v>
      </c>
      <c r="O12" s="29">
        <v>2</v>
      </c>
    </row>
    <row r="13" spans="1:17" s="3" customFormat="1">
      <c r="A13" s="33" t="s">
        <v>14</v>
      </c>
      <c r="B13" s="13">
        <v>3</v>
      </c>
      <c r="C13" s="32">
        <v>12</v>
      </c>
      <c r="D13" s="113">
        <v>9</v>
      </c>
      <c r="E13" s="113">
        <v>6</v>
      </c>
      <c r="F13" s="96">
        <v>9</v>
      </c>
      <c r="G13" s="96">
        <v>5</v>
      </c>
      <c r="H13" s="96">
        <v>1</v>
      </c>
      <c r="I13" s="130">
        <v>6.5</v>
      </c>
      <c r="J13" s="113">
        <v>5</v>
      </c>
      <c r="K13" s="136"/>
      <c r="L13" s="13">
        <f t="shared" si="0"/>
        <v>27</v>
      </c>
      <c r="M13" s="32">
        <f t="shared" si="1"/>
        <v>26.5</v>
      </c>
      <c r="N13" s="29">
        <f t="shared" si="2"/>
        <v>53.5</v>
      </c>
      <c r="O13" s="29">
        <v>3</v>
      </c>
      <c r="P13" s="3" t="s">
        <v>25</v>
      </c>
      <c r="Q13" s="3" t="s">
        <v>25</v>
      </c>
    </row>
    <row r="14" spans="1:17" s="3" customFormat="1">
      <c r="A14" s="33" t="s">
        <v>139</v>
      </c>
      <c r="B14" s="13">
        <v>3</v>
      </c>
      <c r="C14" s="113">
        <v>13</v>
      </c>
      <c r="D14" s="32">
        <v>5</v>
      </c>
      <c r="E14" s="32">
        <v>3</v>
      </c>
      <c r="F14" s="17">
        <v>12</v>
      </c>
      <c r="G14" s="17">
        <v>1</v>
      </c>
      <c r="H14" s="199"/>
      <c r="I14" s="130">
        <v>7</v>
      </c>
      <c r="J14" s="113">
        <v>5.5</v>
      </c>
      <c r="K14" s="135">
        <v>5</v>
      </c>
      <c r="L14" s="13">
        <f t="shared" si="0"/>
        <v>21</v>
      </c>
      <c r="M14" s="32">
        <f t="shared" si="1"/>
        <v>30.5</v>
      </c>
      <c r="N14" s="29">
        <f t="shared" si="2"/>
        <v>51.5</v>
      </c>
      <c r="O14" s="29">
        <v>4</v>
      </c>
    </row>
    <row r="15" spans="1:17" s="3" customFormat="1">
      <c r="A15" s="33" t="s">
        <v>82</v>
      </c>
      <c r="B15" s="13">
        <v>3</v>
      </c>
      <c r="C15" s="32">
        <v>9</v>
      </c>
      <c r="D15" s="113">
        <v>9</v>
      </c>
      <c r="E15" s="113">
        <v>8</v>
      </c>
      <c r="F15" s="96">
        <v>15</v>
      </c>
      <c r="G15" s="17">
        <v>9</v>
      </c>
      <c r="H15" s="199"/>
      <c r="I15" s="134"/>
      <c r="J15" s="69"/>
      <c r="K15" s="136"/>
      <c r="L15" s="13">
        <f t="shared" si="0"/>
        <v>26</v>
      </c>
      <c r="M15" s="32">
        <f t="shared" si="1"/>
        <v>24</v>
      </c>
      <c r="N15" s="29">
        <f t="shared" si="2"/>
        <v>50</v>
      </c>
      <c r="O15" s="29">
        <v>5</v>
      </c>
    </row>
    <row r="16" spans="1:17" s="3" customFormat="1">
      <c r="A16" s="33" t="s">
        <v>10</v>
      </c>
      <c r="B16" s="13">
        <v>3</v>
      </c>
      <c r="C16" s="96">
        <v>9</v>
      </c>
      <c r="D16" s="113">
        <v>4</v>
      </c>
      <c r="E16" s="113">
        <v>4</v>
      </c>
      <c r="F16" s="13">
        <v>8</v>
      </c>
      <c r="G16" s="113">
        <v>8</v>
      </c>
      <c r="H16" s="135">
        <v>1</v>
      </c>
      <c r="I16" s="130">
        <v>4.5</v>
      </c>
      <c r="J16" s="113">
        <v>4.5</v>
      </c>
      <c r="K16" s="135">
        <v>2</v>
      </c>
      <c r="L16" s="13">
        <f t="shared" si="0"/>
        <v>17</v>
      </c>
      <c r="M16" s="32">
        <f t="shared" si="1"/>
        <v>28</v>
      </c>
      <c r="N16" s="29">
        <f t="shared" si="2"/>
        <v>45</v>
      </c>
      <c r="O16" s="29">
        <v>6</v>
      </c>
    </row>
    <row r="17" spans="1:16" s="3" customFormat="1">
      <c r="A17" s="33" t="s">
        <v>68</v>
      </c>
      <c r="B17" s="13">
        <v>3</v>
      </c>
      <c r="C17" s="32">
        <v>15</v>
      </c>
      <c r="D17" s="32">
        <v>5</v>
      </c>
      <c r="E17" s="32">
        <v>5</v>
      </c>
      <c r="F17" s="13">
        <v>14</v>
      </c>
      <c r="G17" s="69"/>
      <c r="H17" s="136"/>
      <c r="I17" s="130">
        <v>2.5</v>
      </c>
      <c r="J17" s="69"/>
      <c r="K17" s="136"/>
      <c r="L17" s="13">
        <f t="shared" si="0"/>
        <v>25</v>
      </c>
      <c r="M17" s="32">
        <f t="shared" si="1"/>
        <v>16.5</v>
      </c>
      <c r="N17" s="29">
        <f t="shared" si="2"/>
        <v>41.5</v>
      </c>
      <c r="O17" s="29">
        <v>7</v>
      </c>
    </row>
    <row r="18" spans="1:16" s="3" customFormat="1">
      <c r="A18" s="33" t="s">
        <v>83</v>
      </c>
      <c r="B18" s="13">
        <v>3</v>
      </c>
      <c r="C18" s="32">
        <v>7</v>
      </c>
      <c r="D18" s="32">
        <v>1</v>
      </c>
      <c r="E18" s="32">
        <v>1</v>
      </c>
      <c r="F18" s="96">
        <v>5</v>
      </c>
      <c r="G18" s="96">
        <v>1</v>
      </c>
      <c r="H18" s="135">
        <v>1</v>
      </c>
      <c r="I18" s="130">
        <v>0.5</v>
      </c>
      <c r="J18" s="113">
        <v>0.5</v>
      </c>
      <c r="K18" s="136"/>
      <c r="L18" s="13">
        <f t="shared" si="0"/>
        <v>9</v>
      </c>
      <c r="M18" s="32">
        <f t="shared" si="1"/>
        <v>8</v>
      </c>
      <c r="N18" s="29">
        <f t="shared" si="2"/>
        <v>17</v>
      </c>
      <c r="O18" s="29">
        <v>8</v>
      </c>
      <c r="P18" s="3" t="s">
        <v>25</v>
      </c>
    </row>
    <row r="19" spans="1:16" s="3" customFormat="1">
      <c r="A19" s="33" t="s">
        <v>11</v>
      </c>
      <c r="B19" s="13">
        <v>3</v>
      </c>
      <c r="C19" s="113">
        <v>8</v>
      </c>
      <c r="D19" s="32">
        <v>3</v>
      </c>
      <c r="E19" s="32">
        <v>1</v>
      </c>
      <c r="F19" s="13">
        <v>1</v>
      </c>
      <c r="G19" s="69"/>
      <c r="H19" s="136"/>
      <c r="I19" s="130">
        <v>0.5</v>
      </c>
      <c r="J19" s="113">
        <v>0.5</v>
      </c>
      <c r="K19" s="136"/>
      <c r="L19" s="13">
        <f t="shared" si="0"/>
        <v>12</v>
      </c>
      <c r="M19" s="32">
        <f t="shared" si="1"/>
        <v>2</v>
      </c>
      <c r="N19" s="29">
        <f t="shared" si="2"/>
        <v>14</v>
      </c>
      <c r="O19" s="29">
        <v>9</v>
      </c>
      <c r="P19" s="3" t="s">
        <v>25</v>
      </c>
    </row>
    <row r="20" spans="1:16" s="3" customFormat="1">
      <c r="A20" s="33" t="s">
        <v>142</v>
      </c>
      <c r="B20" s="13">
        <v>2</v>
      </c>
      <c r="C20" s="32">
        <v>1</v>
      </c>
      <c r="D20" s="32">
        <v>1</v>
      </c>
      <c r="E20" s="136"/>
      <c r="F20" s="13">
        <v>5</v>
      </c>
      <c r="G20" s="69"/>
      <c r="H20" s="136"/>
      <c r="I20" s="130">
        <v>4.5</v>
      </c>
      <c r="J20" s="113">
        <v>2.5</v>
      </c>
      <c r="K20" s="136"/>
      <c r="L20" s="13">
        <f t="shared" si="0"/>
        <v>2</v>
      </c>
      <c r="M20" s="32">
        <f t="shared" si="1"/>
        <v>12</v>
      </c>
      <c r="N20" s="29">
        <f t="shared" si="2"/>
        <v>14</v>
      </c>
      <c r="O20" s="29" t="s">
        <v>8</v>
      </c>
      <c r="P20" s="3" t="s">
        <v>25</v>
      </c>
    </row>
    <row r="21" spans="1:16" s="3" customFormat="1">
      <c r="A21" s="33" t="s">
        <v>13</v>
      </c>
      <c r="B21" s="13">
        <v>2</v>
      </c>
      <c r="C21" s="17">
        <v>8</v>
      </c>
      <c r="D21" s="32">
        <v>1</v>
      </c>
      <c r="E21" s="136"/>
      <c r="F21" s="13">
        <v>1</v>
      </c>
      <c r="G21" s="69"/>
      <c r="H21" s="136"/>
      <c r="I21" s="134"/>
      <c r="J21" s="69"/>
      <c r="K21" s="136"/>
      <c r="L21" s="13">
        <f t="shared" si="0"/>
        <v>9</v>
      </c>
      <c r="M21" s="32">
        <f t="shared" si="1"/>
        <v>1</v>
      </c>
      <c r="N21" s="29">
        <f t="shared" si="2"/>
        <v>10</v>
      </c>
      <c r="O21" s="29" t="s">
        <v>8</v>
      </c>
      <c r="P21" s="3" t="s">
        <v>25</v>
      </c>
    </row>
    <row r="22" spans="1:16" s="3" customFormat="1">
      <c r="A22" s="33" t="s">
        <v>344</v>
      </c>
      <c r="B22" s="13">
        <v>2</v>
      </c>
      <c r="C22" s="32">
        <v>1</v>
      </c>
      <c r="D22" s="32">
        <v>1</v>
      </c>
      <c r="E22" s="136"/>
      <c r="F22" s="134"/>
      <c r="G22" s="69"/>
      <c r="H22" s="136"/>
      <c r="I22" s="130">
        <v>2</v>
      </c>
      <c r="J22" s="69"/>
      <c r="K22" s="136"/>
      <c r="L22" s="13">
        <f t="shared" si="0"/>
        <v>2</v>
      </c>
      <c r="M22" s="32">
        <f t="shared" si="1"/>
        <v>2</v>
      </c>
      <c r="N22" s="29">
        <f t="shared" si="2"/>
        <v>4</v>
      </c>
      <c r="O22" s="29" t="s">
        <v>8</v>
      </c>
    </row>
    <row r="23" spans="1:16" s="3" customFormat="1">
      <c r="A23" s="33" t="s">
        <v>143</v>
      </c>
      <c r="B23" s="13">
        <v>1</v>
      </c>
      <c r="C23" s="113">
        <v>8</v>
      </c>
      <c r="D23" s="69"/>
      <c r="E23" s="136"/>
      <c r="F23" s="134"/>
      <c r="G23" s="69"/>
      <c r="H23" s="136"/>
      <c r="I23" s="134"/>
      <c r="J23" s="69"/>
      <c r="K23" s="136"/>
      <c r="L23" s="13">
        <f t="shared" si="0"/>
        <v>8</v>
      </c>
      <c r="M23" s="32">
        <f t="shared" si="1"/>
        <v>0</v>
      </c>
      <c r="N23" s="29">
        <f t="shared" si="2"/>
        <v>8</v>
      </c>
      <c r="O23" s="29" t="s">
        <v>8</v>
      </c>
    </row>
    <row r="24" spans="1:16" s="3" customFormat="1">
      <c r="A24" s="33" t="s">
        <v>349</v>
      </c>
      <c r="B24" s="13">
        <v>1</v>
      </c>
      <c r="C24" s="32">
        <v>14</v>
      </c>
      <c r="D24" s="69"/>
      <c r="E24" s="136"/>
      <c r="F24" s="134"/>
      <c r="G24" s="69"/>
      <c r="H24" s="136"/>
      <c r="I24" s="134"/>
      <c r="J24" s="69"/>
      <c r="K24" s="136"/>
      <c r="L24" s="13">
        <f t="shared" ref="L24:L31" si="3">C24+D24+E24</f>
        <v>14</v>
      </c>
      <c r="M24" s="32">
        <f t="shared" ref="M24:M31" si="4">F24+G24+H24+I24+J24+K24</f>
        <v>0</v>
      </c>
      <c r="N24" s="29">
        <f t="shared" ref="N24:N31" si="5">M24+L24</f>
        <v>14</v>
      </c>
      <c r="O24" s="29" t="s">
        <v>8</v>
      </c>
      <c r="P24" s="3" t="s">
        <v>25</v>
      </c>
    </row>
    <row r="25" spans="1:16" s="3" customFormat="1">
      <c r="A25" s="33" t="s">
        <v>137</v>
      </c>
      <c r="B25" s="13">
        <v>1</v>
      </c>
      <c r="C25" s="32">
        <v>2</v>
      </c>
      <c r="D25" s="69"/>
      <c r="E25" s="136"/>
      <c r="F25" s="134"/>
      <c r="G25" s="69"/>
      <c r="H25" s="136"/>
      <c r="I25" s="130">
        <v>0.5</v>
      </c>
      <c r="J25" s="69"/>
      <c r="K25" s="136"/>
      <c r="L25" s="13">
        <f t="shared" si="3"/>
        <v>2</v>
      </c>
      <c r="M25" s="32">
        <f t="shared" si="4"/>
        <v>0.5</v>
      </c>
      <c r="N25" s="29">
        <f t="shared" si="5"/>
        <v>2.5</v>
      </c>
      <c r="O25" s="29" t="s">
        <v>8</v>
      </c>
    </row>
    <row r="26" spans="1:16" s="3" customFormat="1">
      <c r="A26" s="33" t="s">
        <v>9</v>
      </c>
      <c r="B26" s="14">
        <v>0</v>
      </c>
      <c r="C26" s="69"/>
      <c r="D26" s="69"/>
      <c r="E26" s="136"/>
      <c r="F26" s="130">
        <v>8</v>
      </c>
      <c r="G26" s="69"/>
      <c r="H26" s="136"/>
      <c r="I26" s="130">
        <v>4</v>
      </c>
      <c r="J26" s="113">
        <v>4</v>
      </c>
      <c r="K26" s="136"/>
      <c r="L26" s="13">
        <f t="shared" si="3"/>
        <v>0</v>
      </c>
      <c r="M26" s="32">
        <f t="shared" si="4"/>
        <v>16</v>
      </c>
      <c r="N26" s="29">
        <f t="shared" si="5"/>
        <v>16</v>
      </c>
      <c r="O26" s="29" t="s">
        <v>8</v>
      </c>
    </row>
    <row r="27" spans="1:16" s="3" customFormat="1">
      <c r="A27" s="33" t="s">
        <v>92</v>
      </c>
      <c r="B27" s="14">
        <v>0</v>
      </c>
      <c r="C27" s="69"/>
      <c r="D27" s="69"/>
      <c r="E27" s="136"/>
      <c r="F27" s="134"/>
      <c r="G27" s="69"/>
      <c r="H27" s="136"/>
      <c r="I27" s="130">
        <v>4.5</v>
      </c>
      <c r="J27" s="113">
        <v>0.5</v>
      </c>
      <c r="K27" s="136"/>
      <c r="L27" s="13">
        <f t="shared" si="3"/>
        <v>0</v>
      </c>
      <c r="M27" s="32">
        <f t="shared" si="4"/>
        <v>5</v>
      </c>
      <c r="N27" s="29">
        <f t="shared" si="5"/>
        <v>5</v>
      </c>
      <c r="O27" s="29" t="s">
        <v>8</v>
      </c>
      <c r="P27" s="3" t="s">
        <v>25</v>
      </c>
    </row>
    <row r="28" spans="1:16" s="3" customFormat="1">
      <c r="A28" s="33" t="s">
        <v>278</v>
      </c>
      <c r="B28" s="14">
        <v>0</v>
      </c>
      <c r="C28" s="69"/>
      <c r="D28" s="69"/>
      <c r="E28" s="136"/>
      <c r="F28" s="134"/>
      <c r="G28" s="69"/>
      <c r="H28" s="136"/>
      <c r="I28" s="130">
        <v>0.5</v>
      </c>
      <c r="J28" s="69"/>
      <c r="K28" s="136"/>
      <c r="L28" s="13">
        <f t="shared" si="3"/>
        <v>0</v>
      </c>
      <c r="M28" s="32">
        <f t="shared" si="4"/>
        <v>0.5</v>
      </c>
      <c r="N28" s="29">
        <f t="shared" si="5"/>
        <v>0.5</v>
      </c>
      <c r="O28" s="29" t="s">
        <v>8</v>
      </c>
      <c r="P28" s="3" t="s">
        <v>25</v>
      </c>
    </row>
    <row r="29" spans="1:16" s="3" customFormat="1">
      <c r="A29" s="33" t="s">
        <v>345</v>
      </c>
      <c r="B29" s="14">
        <v>0</v>
      </c>
      <c r="C29" s="69"/>
      <c r="D29" s="69"/>
      <c r="E29" s="136"/>
      <c r="F29" s="134"/>
      <c r="G29" s="69"/>
      <c r="H29" s="136"/>
      <c r="I29" s="130">
        <v>0.5</v>
      </c>
      <c r="J29" s="69"/>
      <c r="K29" s="136"/>
      <c r="L29" s="13">
        <f t="shared" si="3"/>
        <v>0</v>
      </c>
      <c r="M29" s="32">
        <f t="shared" si="4"/>
        <v>0.5</v>
      </c>
      <c r="N29" s="29">
        <f t="shared" si="5"/>
        <v>0.5</v>
      </c>
      <c r="O29" s="29" t="s">
        <v>8</v>
      </c>
      <c r="P29" s="3" t="s">
        <v>25</v>
      </c>
    </row>
    <row r="30" spans="1:16" s="3" customFormat="1">
      <c r="A30" s="33" t="s">
        <v>140</v>
      </c>
      <c r="B30" s="14">
        <v>0</v>
      </c>
      <c r="C30" s="69"/>
      <c r="D30" s="69"/>
      <c r="E30" s="136"/>
      <c r="F30" s="134"/>
      <c r="G30" s="69"/>
      <c r="H30" s="136"/>
      <c r="I30" s="134"/>
      <c r="J30" s="69"/>
      <c r="K30" s="136"/>
      <c r="L30" s="13">
        <f t="shared" si="3"/>
        <v>0</v>
      </c>
      <c r="M30" s="32">
        <f t="shared" si="4"/>
        <v>0</v>
      </c>
      <c r="N30" s="29">
        <f t="shared" si="5"/>
        <v>0</v>
      </c>
      <c r="O30" s="29" t="s">
        <v>8</v>
      </c>
      <c r="P30" s="3" t="s">
        <v>25</v>
      </c>
    </row>
    <row r="31" spans="1:16" s="3" customFormat="1">
      <c r="A31" s="33" t="s">
        <v>279</v>
      </c>
      <c r="B31" s="14">
        <v>0</v>
      </c>
      <c r="C31" s="69"/>
      <c r="D31" s="69"/>
      <c r="E31" s="136"/>
      <c r="F31" s="134"/>
      <c r="G31" s="69"/>
      <c r="H31" s="136"/>
      <c r="I31" s="134"/>
      <c r="J31" s="69"/>
      <c r="K31" s="136"/>
      <c r="L31" s="13">
        <f t="shared" si="3"/>
        <v>0</v>
      </c>
      <c r="M31" s="32">
        <f t="shared" si="4"/>
        <v>0</v>
      </c>
      <c r="N31" s="29">
        <f t="shared" si="5"/>
        <v>0</v>
      </c>
      <c r="O31" s="29" t="s">
        <v>8</v>
      </c>
      <c r="P31" s="3" t="s">
        <v>25</v>
      </c>
    </row>
    <row r="32" spans="1:16" s="3" customFormat="1" ht="13.5" thickBot="1">
      <c r="A32" s="34"/>
      <c r="B32" s="35"/>
      <c r="C32" s="124"/>
      <c r="D32" s="124"/>
      <c r="E32" s="124"/>
      <c r="F32" s="138"/>
      <c r="G32" s="124"/>
      <c r="H32" s="140"/>
      <c r="I32" s="138"/>
      <c r="J32" s="124"/>
      <c r="K32" s="140"/>
      <c r="L32" s="37"/>
      <c r="M32" s="36"/>
      <c r="N32" s="30"/>
      <c r="O32" s="30"/>
    </row>
    <row r="33" spans="1:15">
      <c r="B33" s="1"/>
    </row>
    <row r="34" spans="1:15" ht="20.100000000000001" customHeight="1">
      <c r="A34" s="2"/>
      <c r="B34" s="2"/>
      <c r="C34" s="3"/>
      <c r="D34" s="3"/>
    </row>
    <row r="35" spans="1:15" ht="20.100000000000001" customHeight="1">
      <c r="A35" s="2"/>
      <c r="B35" s="2"/>
      <c r="C35" s="3"/>
      <c r="D35" s="3"/>
      <c r="E35" s="241" t="str">
        <f>Accueil!B2</f>
        <v>Challenge Badminton</v>
      </c>
      <c r="F35" s="241"/>
      <c r="G35" s="241"/>
      <c r="H35" s="241"/>
      <c r="I35" s="241"/>
    </row>
    <row r="36" spans="1:15" ht="20.100000000000001" customHeight="1">
      <c r="A36" s="2"/>
      <c r="B36" s="2"/>
      <c r="D36" s="3"/>
      <c r="E36" s="241" t="str">
        <f>Accueil!B5&amp;" "&amp;Accueil!B6</f>
        <v>BAILLY ROMAINVILLERS 2026</v>
      </c>
      <c r="F36" s="241"/>
      <c r="G36" s="241"/>
      <c r="H36" s="241"/>
      <c r="I36" s="241"/>
    </row>
    <row r="37" spans="1:15" ht="21.6" customHeight="1">
      <c r="A37" s="2"/>
      <c r="B37" s="2"/>
      <c r="C37" s="3"/>
      <c r="D37" s="3"/>
      <c r="E37" s="109"/>
      <c r="F37" s="109"/>
      <c r="G37" s="109" t="s">
        <v>29</v>
      </c>
      <c r="H37" s="109"/>
      <c r="I37" s="109"/>
    </row>
    <row r="38" spans="1:15" ht="21.6" customHeight="1">
      <c r="A38" s="2"/>
      <c r="B38" s="2"/>
      <c r="C38" s="3"/>
      <c r="D38" s="3"/>
      <c r="E38" s="110"/>
      <c r="F38" s="110"/>
      <c r="G38" s="110"/>
      <c r="H38" s="110"/>
      <c r="I38" s="110"/>
    </row>
    <row r="39" spans="1:15" ht="22.5">
      <c r="A39" s="242"/>
      <c r="B39" s="242"/>
      <c r="C39" s="242"/>
      <c r="D39" s="242"/>
      <c r="E39" s="242"/>
      <c r="F39" s="242"/>
      <c r="G39" s="242"/>
      <c r="H39" s="242"/>
      <c r="I39" s="242"/>
      <c r="J39" s="242"/>
      <c r="K39" s="242"/>
      <c r="L39" s="242"/>
      <c r="M39" s="242"/>
      <c r="N39" s="242"/>
      <c r="O39" s="242"/>
    </row>
    <row r="40" spans="1:15" ht="22.5">
      <c r="A40" s="242" t="s">
        <v>47</v>
      </c>
      <c r="B40" s="242"/>
      <c r="C40" s="242"/>
      <c r="D40" s="242"/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</row>
    <row r="41" spans="1:15" ht="13.5" thickBot="1">
      <c r="M41" s="1"/>
      <c r="N41" s="2"/>
      <c r="O41" s="19"/>
    </row>
    <row r="42" spans="1:15" ht="13.5" thickBot="1">
      <c r="A42" s="20"/>
      <c r="B42" s="21" t="s">
        <v>31</v>
      </c>
      <c r="C42" s="243" t="s">
        <v>48</v>
      </c>
      <c r="D42" s="244"/>
      <c r="E42" s="245"/>
      <c r="F42" s="244" t="s">
        <v>49</v>
      </c>
      <c r="G42" s="244"/>
      <c r="H42" s="246"/>
      <c r="I42" s="243" t="s">
        <v>34</v>
      </c>
      <c r="J42" s="244"/>
      <c r="K42" s="246"/>
      <c r="L42" s="22" t="s">
        <v>35</v>
      </c>
      <c r="M42" s="23" t="s">
        <v>35</v>
      </c>
      <c r="N42" s="22" t="s">
        <v>35</v>
      </c>
      <c r="O42" s="22" t="s">
        <v>36</v>
      </c>
    </row>
    <row r="43" spans="1:15" ht="13.5" thickBot="1">
      <c r="A43" s="24" t="s">
        <v>37</v>
      </c>
      <c r="B43" s="25" t="s">
        <v>135</v>
      </c>
      <c r="C43" s="26"/>
      <c r="D43" s="27"/>
      <c r="E43" s="141"/>
      <c r="F43" s="27"/>
      <c r="G43" s="27"/>
      <c r="H43" s="28"/>
      <c r="I43" s="26"/>
      <c r="J43" s="27"/>
      <c r="K43" s="28"/>
      <c r="L43" s="29"/>
      <c r="M43" s="19"/>
      <c r="N43" s="29"/>
      <c r="O43" s="29" t="s">
        <v>39</v>
      </c>
    </row>
    <row r="44" spans="1:15" ht="13.5" thickBot="1">
      <c r="A44" s="26"/>
      <c r="B44" s="28"/>
      <c r="C44" s="47" t="s">
        <v>40</v>
      </c>
      <c r="D44" s="48" t="s">
        <v>41</v>
      </c>
      <c r="E44" s="142" t="s">
        <v>42</v>
      </c>
      <c r="F44" s="48" t="s">
        <v>40</v>
      </c>
      <c r="G44" s="48" t="s">
        <v>41</v>
      </c>
      <c r="H44" s="49" t="s">
        <v>42</v>
      </c>
      <c r="I44" s="47" t="s">
        <v>40</v>
      </c>
      <c r="J44" s="48" t="s">
        <v>41</v>
      </c>
      <c r="K44" s="49" t="s">
        <v>42</v>
      </c>
      <c r="L44" s="30" t="s">
        <v>43</v>
      </c>
      <c r="M44" s="30" t="s">
        <v>44</v>
      </c>
      <c r="N44" s="30" t="s">
        <v>45</v>
      </c>
      <c r="O44" s="30" t="s">
        <v>46</v>
      </c>
    </row>
    <row r="45" spans="1:15">
      <c r="A45" s="33" t="s">
        <v>10</v>
      </c>
      <c r="B45" s="13">
        <v>3</v>
      </c>
      <c r="C45" s="96">
        <v>12</v>
      </c>
      <c r="D45" s="17">
        <v>10</v>
      </c>
      <c r="E45" s="100">
        <v>5</v>
      </c>
      <c r="F45" s="201">
        <v>5</v>
      </c>
      <c r="G45" s="77">
        <v>1</v>
      </c>
      <c r="H45" s="137"/>
      <c r="I45" s="130">
        <v>4.5</v>
      </c>
      <c r="J45" s="113">
        <v>4.5</v>
      </c>
      <c r="K45" s="139">
        <v>2</v>
      </c>
      <c r="L45" s="13">
        <f>SUM(C45:E45)</f>
        <v>27</v>
      </c>
      <c r="M45" s="32">
        <f>I45+J45+K45+F45+G45+H45</f>
        <v>17</v>
      </c>
      <c r="N45" s="29">
        <f>M45+L45</f>
        <v>44</v>
      </c>
      <c r="O45" s="116">
        <v>1</v>
      </c>
    </row>
    <row r="46" spans="1:15">
      <c r="A46" s="33" t="s">
        <v>142</v>
      </c>
      <c r="B46" s="13">
        <v>3</v>
      </c>
      <c r="C46" s="96">
        <v>14</v>
      </c>
      <c r="D46" s="17">
        <v>9</v>
      </c>
      <c r="E46" s="154">
        <v>1</v>
      </c>
      <c r="F46" s="202">
        <v>10</v>
      </c>
      <c r="G46" s="32">
        <v>1</v>
      </c>
      <c r="H46" s="136"/>
      <c r="I46" s="130">
        <v>4.5</v>
      </c>
      <c r="J46" s="113">
        <v>2.5</v>
      </c>
      <c r="K46" s="136"/>
      <c r="L46" s="13">
        <f t="shared" ref="L46:L61" si="6">SUM(C46:E46)</f>
        <v>24</v>
      </c>
      <c r="M46" s="32">
        <f t="shared" ref="M46:M61" si="7">I46+J46+K46+F46+G46+H46</f>
        <v>18</v>
      </c>
      <c r="N46" s="29">
        <f t="shared" ref="N46:N61" si="8">M46+L46</f>
        <v>42</v>
      </c>
      <c r="O46" s="116">
        <v>2</v>
      </c>
    </row>
    <row r="47" spans="1:15">
      <c r="A47" s="33" t="s">
        <v>139</v>
      </c>
      <c r="B47" s="13">
        <v>2</v>
      </c>
      <c r="C47" s="17">
        <v>13</v>
      </c>
      <c r="D47" s="96">
        <v>1</v>
      </c>
      <c r="E47" s="136"/>
      <c r="F47" s="134"/>
      <c r="G47" s="69"/>
      <c r="H47" s="136"/>
      <c r="I47" s="130">
        <v>7</v>
      </c>
      <c r="J47" s="113">
        <v>5.5</v>
      </c>
      <c r="K47" s="135">
        <v>5</v>
      </c>
      <c r="L47" s="13">
        <f t="shared" ref="L47:L60" si="9">SUM(C47:E47)</f>
        <v>14</v>
      </c>
      <c r="M47" s="32">
        <f t="shared" ref="M47:M60" si="10">I47+J47+K47+F47+G47+H47</f>
        <v>17.5</v>
      </c>
      <c r="N47" s="29">
        <f t="shared" ref="N47:N60" si="11">M47+L47</f>
        <v>31.5</v>
      </c>
      <c r="O47" s="116" t="s">
        <v>8</v>
      </c>
    </row>
    <row r="48" spans="1:15">
      <c r="A48" s="33" t="s">
        <v>83</v>
      </c>
      <c r="B48" s="13">
        <v>2</v>
      </c>
      <c r="C48" s="17">
        <v>5</v>
      </c>
      <c r="D48" s="17">
        <v>1</v>
      </c>
      <c r="E48" s="136"/>
      <c r="F48" s="100">
        <v>1</v>
      </c>
      <c r="G48" s="32">
        <v>1</v>
      </c>
      <c r="H48" s="136"/>
      <c r="I48" s="130">
        <v>0.5</v>
      </c>
      <c r="J48" s="113">
        <v>0.5</v>
      </c>
      <c r="K48" s="136"/>
      <c r="L48" s="13">
        <f t="shared" si="9"/>
        <v>6</v>
      </c>
      <c r="M48" s="32">
        <f t="shared" si="10"/>
        <v>3</v>
      </c>
      <c r="N48" s="29">
        <f t="shared" si="11"/>
        <v>9</v>
      </c>
      <c r="O48" s="116" t="s">
        <v>8</v>
      </c>
    </row>
    <row r="49" spans="1:17">
      <c r="A49" s="33" t="s">
        <v>11</v>
      </c>
      <c r="B49" s="13">
        <v>2</v>
      </c>
      <c r="C49" s="17">
        <v>5</v>
      </c>
      <c r="D49" s="96">
        <v>1</v>
      </c>
      <c r="E49" s="136"/>
      <c r="F49" s="134"/>
      <c r="G49" s="69"/>
      <c r="H49" s="136"/>
      <c r="I49" s="130">
        <v>0.5</v>
      </c>
      <c r="J49" s="113">
        <v>0.5</v>
      </c>
      <c r="K49" s="136"/>
      <c r="L49" s="13">
        <f t="shared" si="9"/>
        <v>6</v>
      </c>
      <c r="M49" s="32">
        <f t="shared" si="10"/>
        <v>1</v>
      </c>
      <c r="N49" s="29">
        <f t="shared" si="11"/>
        <v>7</v>
      </c>
      <c r="O49" s="116" t="s">
        <v>8</v>
      </c>
    </row>
    <row r="50" spans="1:17">
      <c r="A50" s="33" t="s">
        <v>66</v>
      </c>
      <c r="B50" s="13">
        <v>1</v>
      </c>
      <c r="C50" s="17">
        <v>5</v>
      </c>
      <c r="D50" s="69"/>
      <c r="E50" s="136"/>
      <c r="F50" s="13">
        <v>14</v>
      </c>
      <c r="G50" s="32">
        <v>8</v>
      </c>
      <c r="H50" s="136"/>
      <c r="I50" s="130">
        <v>2.5</v>
      </c>
      <c r="J50" s="113">
        <v>2.5</v>
      </c>
      <c r="K50" s="135">
        <v>2</v>
      </c>
      <c r="L50" s="13">
        <f t="shared" si="9"/>
        <v>5</v>
      </c>
      <c r="M50" s="32">
        <f t="shared" si="10"/>
        <v>29</v>
      </c>
      <c r="N50" s="29">
        <f t="shared" si="11"/>
        <v>34</v>
      </c>
      <c r="O50" s="116" t="s">
        <v>8</v>
      </c>
    </row>
    <row r="51" spans="1:17">
      <c r="A51" s="33" t="s">
        <v>299</v>
      </c>
      <c r="B51" s="13">
        <v>1</v>
      </c>
      <c r="C51" s="113">
        <v>1</v>
      </c>
      <c r="D51" s="69"/>
      <c r="E51" s="136"/>
      <c r="F51" s="100">
        <v>9</v>
      </c>
      <c r="G51" s="32">
        <v>1</v>
      </c>
      <c r="H51" s="136"/>
      <c r="I51" s="130">
        <v>6</v>
      </c>
      <c r="J51" s="113">
        <v>0.5</v>
      </c>
      <c r="K51" s="135">
        <v>0.5</v>
      </c>
      <c r="L51" s="13">
        <f t="shared" si="9"/>
        <v>1</v>
      </c>
      <c r="M51" s="32">
        <f t="shared" si="10"/>
        <v>17</v>
      </c>
      <c r="N51" s="29">
        <f t="shared" si="11"/>
        <v>18</v>
      </c>
      <c r="O51" s="116" t="s">
        <v>8</v>
      </c>
      <c r="Q51" s="3"/>
    </row>
    <row r="52" spans="1:17">
      <c r="A52" s="33" t="s">
        <v>12</v>
      </c>
      <c r="B52" s="13">
        <v>1</v>
      </c>
      <c r="C52" s="113">
        <v>15</v>
      </c>
      <c r="D52" s="69"/>
      <c r="E52" s="136"/>
      <c r="F52" s="134"/>
      <c r="G52" s="69"/>
      <c r="H52" s="136"/>
      <c r="I52" s="69"/>
      <c r="J52" s="69"/>
      <c r="K52" s="136"/>
      <c r="L52" s="13">
        <f t="shared" si="9"/>
        <v>15</v>
      </c>
      <c r="M52" s="32">
        <f t="shared" si="10"/>
        <v>0</v>
      </c>
      <c r="N52" s="29">
        <f t="shared" si="11"/>
        <v>15</v>
      </c>
      <c r="O52" s="116" t="s">
        <v>8</v>
      </c>
    </row>
    <row r="53" spans="1:17">
      <c r="A53" s="33" t="s">
        <v>279</v>
      </c>
      <c r="B53" s="13">
        <v>1</v>
      </c>
      <c r="C53" s="113">
        <v>11</v>
      </c>
      <c r="D53" s="69"/>
      <c r="E53" s="136"/>
      <c r="F53" s="130">
        <v>1</v>
      </c>
      <c r="G53" s="69"/>
      <c r="H53" s="136"/>
      <c r="I53" s="69"/>
      <c r="J53" s="69"/>
      <c r="K53" s="136"/>
      <c r="L53" s="13">
        <f t="shared" si="9"/>
        <v>11</v>
      </c>
      <c r="M53" s="32">
        <f t="shared" si="10"/>
        <v>1</v>
      </c>
      <c r="N53" s="29">
        <f t="shared" si="11"/>
        <v>12</v>
      </c>
      <c r="O53" s="116" t="s">
        <v>8</v>
      </c>
    </row>
    <row r="54" spans="1:17">
      <c r="A54" s="33" t="s">
        <v>68</v>
      </c>
      <c r="B54" s="13">
        <v>1</v>
      </c>
      <c r="C54" s="113">
        <v>8</v>
      </c>
      <c r="D54" s="69"/>
      <c r="E54" s="136"/>
      <c r="F54" s="200"/>
      <c r="G54" s="69"/>
      <c r="H54" s="136"/>
      <c r="I54" s="130">
        <v>2.5</v>
      </c>
      <c r="J54" s="69"/>
      <c r="K54" s="136"/>
      <c r="L54" s="13">
        <f t="shared" si="9"/>
        <v>8</v>
      </c>
      <c r="M54" s="32">
        <f t="shared" si="10"/>
        <v>2.5</v>
      </c>
      <c r="N54" s="29">
        <f t="shared" si="11"/>
        <v>10.5</v>
      </c>
      <c r="O54" s="116" t="s">
        <v>8</v>
      </c>
    </row>
    <row r="55" spans="1:17">
      <c r="A55" s="33" t="s">
        <v>92</v>
      </c>
      <c r="B55" s="13">
        <v>1</v>
      </c>
      <c r="C55" s="113">
        <v>1</v>
      </c>
      <c r="D55" s="69"/>
      <c r="E55" s="136"/>
      <c r="F55" s="130">
        <v>5</v>
      </c>
      <c r="G55" s="69"/>
      <c r="H55" s="136"/>
      <c r="I55" s="69"/>
      <c r="J55" s="69"/>
      <c r="K55" s="136"/>
      <c r="L55" s="13">
        <f t="shared" si="9"/>
        <v>1</v>
      </c>
      <c r="M55" s="32">
        <f t="shared" si="10"/>
        <v>5</v>
      </c>
      <c r="N55" s="29">
        <f t="shared" si="11"/>
        <v>6</v>
      </c>
      <c r="O55" s="116" t="s">
        <v>8</v>
      </c>
    </row>
    <row r="56" spans="1:17">
      <c r="A56" s="33" t="s">
        <v>67</v>
      </c>
      <c r="B56" s="13">
        <v>1</v>
      </c>
      <c r="C56" s="113">
        <v>1</v>
      </c>
      <c r="D56" s="69"/>
      <c r="E56" s="136"/>
      <c r="F56" s="134"/>
      <c r="G56" s="69"/>
      <c r="H56" s="136"/>
      <c r="I56" s="130">
        <v>2</v>
      </c>
      <c r="J56" s="69"/>
      <c r="K56" s="136"/>
      <c r="L56" s="13">
        <f t="shared" si="9"/>
        <v>1</v>
      </c>
      <c r="M56" s="32">
        <f t="shared" si="10"/>
        <v>2</v>
      </c>
      <c r="N56" s="29">
        <f t="shared" si="11"/>
        <v>3</v>
      </c>
      <c r="O56" s="116" t="s">
        <v>8</v>
      </c>
    </row>
    <row r="57" spans="1:17">
      <c r="A57" s="33" t="s">
        <v>9</v>
      </c>
      <c r="B57" s="13">
        <v>0</v>
      </c>
      <c r="C57" s="69"/>
      <c r="D57" s="69"/>
      <c r="E57" s="136"/>
      <c r="F57" s="130">
        <v>11</v>
      </c>
      <c r="G57" s="69"/>
      <c r="H57" s="136"/>
      <c r="I57" s="130">
        <v>4</v>
      </c>
      <c r="J57" s="113">
        <v>4</v>
      </c>
      <c r="K57" s="136"/>
      <c r="L57" s="13">
        <f t="shared" si="9"/>
        <v>0</v>
      </c>
      <c r="M57" s="32">
        <f t="shared" si="10"/>
        <v>19</v>
      </c>
      <c r="N57" s="29">
        <f t="shared" si="11"/>
        <v>19</v>
      </c>
      <c r="O57" s="116" t="s">
        <v>8</v>
      </c>
    </row>
    <row r="58" spans="1:17">
      <c r="A58" s="33" t="s">
        <v>14</v>
      </c>
      <c r="B58" s="13">
        <v>0</v>
      </c>
      <c r="C58" s="69"/>
      <c r="D58" s="69"/>
      <c r="E58" s="136"/>
      <c r="F58" s="134"/>
      <c r="G58" s="69"/>
      <c r="H58" s="136"/>
      <c r="I58" s="130">
        <v>6.5</v>
      </c>
      <c r="J58" s="113">
        <v>5</v>
      </c>
      <c r="K58" s="136"/>
      <c r="L58" s="13">
        <f t="shared" si="9"/>
        <v>0</v>
      </c>
      <c r="M58" s="32">
        <f t="shared" si="10"/>
        <v>11.5</v>
      </c>
      <c r="N58" s="29">
        <f t="shared" si="11"/>
        <v>11.5</v>
      </c>
      <c r="O58" s="116" t="s">
        <v>8</v>
      </c>
    </row>
    <row r="59" spans="1:17">
      <c r="A59" s="33" t="s">
        <v>91</v>
      </c>
      <c r="B59" s="13">
        <v>0</v>
      </c>
      <c r="C59" s="69"/>
      <c r="D59" s="69"/>
      <c r="E59" s="136"/>
      <c r="F59" s="130">
        <v>1</v>
      </c>
      <c r="G59" s="69"/>
      <c r="H59" s="136"/>
      <c r="I59" s="69"/>
      <c r="J59" s="69"/>
      <c r="K59" s="136"/>
      <c r="L59" s="13">
        <f t="shared" si="9"/>
        <v>0</v>
      </c>
      <c r="M59" s="32">
        <f t="shared" si="10"/>
        <v>1</v>
      </c>
      <c r="N59" s="29">
        <f t="shared" si="11"/>
        <v>1</v>
      </c>
      <c r="O59" s="116" t="s">
        <v>8</v>
      </c>
    </row>
    <row r="60" spans="1:17">
      <c r="A60" s="33" t="s">
        <v>137</v>
      </c>
      <c r="B60" s="13">
        <v>0</v>
      </c>
      <c r="C60" s="69"/>
      <c r="D60" s="69"/>
      <c r="E60" s="136"/>
      <c r="F60" s="134"/>
      <c r="G60" s="69"/>
      <c r="H60" s="136"/>
      <c r="I60" s="130">
        <v>0.5</v>
      </c>
      <c r="J60" s="69"/>
      <c r="K60" s="136"/>
      <c r="L60" s="13">
        <f t="shared" si="9"/>
        <v>0</v>
      </c>
      <c r="M60" s="32">
        <f t="shared" si="10"/>
        <v>0.5</v>
      </c>
      <c r="N60" s="29">
        <f t="shared" si="11"/>
        <v>0.5</v>
      </c>
      <c r="O60" s="116" t="s">
        <v>8</v>
      </c>
    </row>
    <row r="61" spans="1:17" ht="13.5" thickBot="1">
      <c r="A61" s="34" t="s">
        <v>278</v>
      </c>
      <c r="B61" s="37">
        <v>0</v>
      </c>
      <c r="C61" s="203"/>
      <c r="D61" s="203"/>
      <c r="E61" s="204"/>
      <c r="F61" s="205"/>
      <c r="G61" s="203"/>
      <c r="H61" s="204"/>
      <c r="I61" s="203"/>
      <c r="J61" s="203"/>
      <c r="K61" s="204"/>
      <c r="L61" s="206">
        <f t="shared" si="6"/>
        <v>0</v>
      </c>
      <c r="M61" s="36">
        <f t="shared" si="7"/>
        <v>0</v>
      </c>
      <c r="N61" s="30">
        <f t="shared" si="8"/>
        <v>0</v>
      </c>
      <c r="O61" s="30" t="s">
        <v>8</v>
      </c>
    </row>
  </sheetData>
  <sortState xmlns:xlrd2="http://schemas.microsoft.com/office/spreadsheetml/2017/richdata2" ref="A24:O31">
    <sortCondition descending="1" ref="B24:B31"/>
    <sortCondition descending="1" ref="N24:N31"/>
  </sortState>
  <mergeCells count="13">
    <mergeCell ref="E2:I2"/>
    <mergeCell ref="E3:I3"/>
    <mergeCell ref="B6:O6"/>
    <mergeCell ref="C42:E42"/>
    <mergeCell ref="I42:K42"/>
    <mergeCell ref="C8:E8"/>
    <mergeCell ref="I8:K8"/>
    <mergeCell ref="A40:O40"/>
    <mergeCell ref="F8:H8"/>
    <mergeCell ref="F42:H42"/>
    <mergeCell ref="E35:I35"/>
    <mergeCell ref="E36:I36"/>
    <mergeCell ref="A39:O39"/>
  </mergeCells>
  <phoneticPr fontId="0" type="noConversion"/>
  <pageMargins left="0.23622047244094491" right="0.23622047244094491" top="0.15748031496062992" bottom="0.15748031496062992" header="0.11811023622047245" footer="0.11811023622047245"/>
  <pageSetup paperSize="9" scale="90" orientation="landscape" r:id="rId1"/>
  <rowBreaks count="1" manualBreakCount="1">
    <brk id="32" max="16383" man="1"/>
  </rowBreaks>
  <ignoredErrors>
    <ignoredError sqref="L46:L61" formulaRange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4"/>
  <sheetViews>
    <sheetView showGridLines="0" workbookViewId="0">
      <selection activeCell="K5" sqref="K5"/>
    </sheetView>
  </sheetViews>
  <sheetFormatPr baseColWidth="10" defaultColWidth="11.42578125" defaultRowHeight="12.75"/>
  <cols>
    <col min="3" max="3" width="16.5703125" customWidth="1"/>
  </cols>
  <sheetData>
    <row r="1" spans="1:5" ht="35.25" customHeight="1"/>
    <row r="2" spans="1:5" ht="35.25" customHeight="1"/>
    <row r="3" spans="1:5" ht="35.25" customHeight="1"/>
    <row r="6" spans="1:5" ht="15.75">
      <c r="A6" s="40" t="s">
        <v>50</v>
      </c>
      <c r="B6" s="2"/>
    </row>
    <row r="7" spans="1:5">
      <c r="A7" s="38"/>
      <c r="B7" s="39"/>
    </row>
    <row r="8" spans="1:5" s="42" customFormat="1" ht="15" customHeight="1">
      <c r="A8" s="41" t="s">
        <v>26</v>
      </c>
      <c r="B8" s="247" t="s">
        <v>388</v>
      </c>
      <c r="C8" s="248"/>
      <c r="D8" s="248"/>
      <c r="E8" s="249"/>
    </row>
    <row r="9" spans="1:5" s="42" customFormat="1" ht="15">
      <c r="A9" s="41" t="s">
        <v>5</v>
      </c>
      <c r="B9" s="247" t="s">
        <v>389</v>
      </c>
      <c r="C9" s="248"/>
      <c r="D9" s="248"/>
      <c r="E9" s="248"/>
    </row>
    <row r="10" spans="1:5" s="42" customFormat="1" ht="15">
      <c r="A10" s="41" t="s">
        <v>51</v>
      </c>
      <c r="B10" s="247" t="s">
        <v>343</v>
      </c>
      <c r="C10" s="248"/>
      <c r="D10" s="248"/>
      <c r="E10" s="249"/>
    </row>
    <row r="11" spans="1:5" ht="14.45" customHeight="1">
      <c r="A11" s="250"/>
      <c r="B11" s="250"/>
      <c r="C11" s="250"/>
      <c r="D11" s="250"/>
      <c r="E11" s="250"/>
    </row>
    <row r="12" spans="1:5" ht="15">
      <c r="A12" s="41" t="s">
        <v>26</v>
      </c>
      <c r="B12" s="247"/>
      <c r="C12" s="248"/>
      <c r="D12" s="248"/>
      <c r="E12" s="249"/>
    </row>
    <row r="13" spans="1:5" ht="15">
      <c r="A13" s="41" t="s">
        <v>5</v>
      </c>
      <c r="B13" s="247"/>
      <c r="C13" s="248"/>
      <c r="D13" s="248"/>
      <c r="E13" s="248"/>
    </row>
    <row r="14" spans="1:5" ht="15">
      <c r="A14" s="41" t="s">
        <v>51</v>
      </c>
      <c r="B14" s="247"/>
      <c r="C14" s="248"/>
      <c r="D14" s="248"/>
      <c r="E14" s="249"/>
    </row>
  </sheetData>
  <mergeCells count="7">
    <mergeCell ref="B13:E13"/>
    <mergeCell ref="B14:E14"/>
    <mergeCell ref="B10:E10"/>
    <mergeCell ref="A11:E11"/>
    <mergeCell ref="B8:E8"/>
    <mergeCell ref="B9:E9"/>
    <mergeCell ref="B12:E12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I32"/>
  <sheetViews>
    <sheetView showGridLines="0" topLeftCell="A6" workbookViewId="0">
      <selection activeCell="L25" sqref="L25"/>
    </sheetView>
  </sheetViews>
  <sheetFormatPr baseColWidth="10" defaultColWidth="11.42578125" defaultRowHeight="12.75"/>
  <cols>
    <col min="1" max="1" width="4" customWidth="1"/>
    <col min="2" max="2" width="20.42578125" bestFit="1" customWidth="1"/>
    <col min="3" max="3" width="15.5703125" bestFit="1" customWidth="1"/>
    <col min="4" max="4" width="15.28515625" bestFit="1" customWidth="1"/>
    <col min="5" max="5" width="16.42578125" bestFit="1" customWidth="1"/>
    <col min="6" max="6" width="16.140625" bestFit="1" customWidth="1"/>
    <col min="7" max="7" width="15.7109375" bestFit="1" customWidth="1"/>
    <col min="8" max="8" width="8.5703125" bestFit="1" customWidth="1"/>
    <col min="9" max="9" width="14" style="1" customWidth="1"/>
    <col min="10" max="10" width="7" bestFit="1" customWidth="1"/>
    <col min="11" max="11" width="7.28515625" bestFit="1" customWidth="1"/>
    <col min="12" max="12" width="8.42578125" bestFit="1" customWidth="1"/>
    <col min="13" max="13" width="5.7109375" bestFit="1" customWidth="1"/>
  </cols>
  <sheetData>
    <row r="1" spans="2:9" ht="38.25" customHeight="1">
      <c r="B1" s="3"/>
    </row>
    <row r="2" spans="2:9" ht="38.25" customHeight="1">
      <c r="B2" s="3"/>
    </row>
    <row r="3" spans="2:9" ht="38.25" customHeight="1" thickBot="1">
      <c r="B3" s="3"/>
    </row>
    <row r="4" spans="2:9" ht="19.5" customHeight="1" thickBot="1">
      <c r="B4" s="51" t="s">
        <v>51</v>
      </c>
      <c r="C4" s="51" t="s">
        <v>52</v>
      </c>
      <c r="D4" s="51" t="s">
        <v>53</v>
      </c>
      <c r="E4" s="51" t="s">
        <v>54</v>
      </c>
      <c r="F4" s="51" t="s">
        <v>55</v>
      </c>
      <c r="G4" s="51" t="s">
        <v>7</v>
      </c>
      <c r="H4" s="51" t="s">
        <v>56</v>
      </c>
      <c r="I4" s="52" t="s">
        <v>6</v>
      </c>
    </row>
    <row r="5" spans="2:9">
      <c r="B5" s="53" t="s">
        <v>97</v>
      </c>
      <c r="C5" s="53">
        <v>13</v>
      </c>
      <c r="D5" s="53">
        <v>13</v>
      </c>
      <c r="E5" s="53">
        <v>12</v>
      </c>
      <c r="F5" s="53">
        <v>0</v>
      </c>
      <c r="G5" s="53">
        <v>14</v>
      </c>
      <c r="H5" s="207">
        <f t="shared" ref="H5:H25" si="0">SUM(C5:G5)</f>
        <v>52</v>
      </c>
      <c r="I5" s="207">
        <v>1</v>
      </c>
    </row>
    <row r="6" spans="2:9">
      <c r="B6" s="53" t="s">
        <v>66</v>
      </c>
      <c r="C6" s="53">
        <v>11</v>
      </c>
      <c r="D6" s="53">
        <v>5</v>
      </c>
      <c r="E6" s="53">
        <v>11</v>
      </c>
      <c r="F6" s="53">
        <v>14</v>
      </c>
      <c r="G6" s="53">
        <v>5</v>
      </c>
      <c r="H6" s="208">
        <f t="shared" si="0"/>
        <v>46</v>
      </c>
      <c r="I6" s="208">
        <v>2</v>
      </c>
    </row>
    <row r="7" spans="2:9">
      <c r="B7" s="54" t="s">
        <v>100</v>
      </c>
      <c r="C7" s="53">
        <v>10</v>
      </c>
      <c r="D7" s="53">
        <v>1</v>
      </c>
      <c r="E7" s="53">
        <v>13</v>
      </c>
      <c r="F7" s="53">
        <v>9</v>
      </c>
      <c r="G7" s="53">
        <v>12</v>
      </c>
      <c r="H7" s="208">
        <f t="shared" si="0"/>
        <v>45</v>
      </c>
      <c r="I7" s="208">
        <v>3</v>
      </c>
    </row>
    <row r="8" spans="2:9">
      <c r="B8" s="54" t="s">
        <v>10</v>
      </c>
      <c r="C8" s="53">
        <v>9</v>
      </c>
      <c r="D8" s="53">
        <v>12</v>
      </c>
      <c r="E8" s="53">
        <v>8</v>
      </c>
      <c r="F8" s="53">
        <v>5</v>
      </c>
      <c r="G8" s="53">
        <v>9</v>
      </c>
      <c r="H8" s="208">
        <f t="shared" si="0"/>
        <v>43</v>
      </c>
      <c r="I8" s="208">
        <v>4</v>
      </c>
    </row>
    <row r="9" spans="2:9">
      <c r="B9" s="53" t="s">
        <v>68</v>
      </c>
      <c r="C9" s="53">
        <v>15</v>
      </c>
      <c r="D9" s="53">
        <v>8</v>
      </c>
      <c r="E9" s="53">
        <v>14</v>
      </c>
      <c r="F9" s="53">
        <v>0</v>
      </c>
      <c r="G9" s="53">
        <v>5</v>
      </c>
      <c r="H9" s="208">
        <f t="shared" si="0"/>
        <v>42</v>
      </c>
      <c r="I9" s="208">
        <v>5</v>
      </c>
    </row>
    <row r="10" spans="2:9">
      <c r="B10" s="53" t="s">
        <v>142</v>
      </c>
      <c r="C10" s="53">
        <v>1</v>
      </c>
      <c r="D10" s="53">
        <v>14</v>
      </c>
      <c r="E10" s="53">
        <v>5</v>
      </c>
      <c r="F10" s="53">
        <v>10</v>
      </c>
      <c r="G10" s="53">
        <v>9</v>
      </c>
      <c r="H10" s="208">
        <f t="shared" si="0"/>
        <v>39</v>
      </c>
      <c r="I10" s="208">
        <v>6</v>
      </c>
    </row>
    <row r="11" spans="2:9">
      <c r="B11" s="53" t="s">
        <v>14</v>
      </c>
      <c r="C11" s="53">
        <v>12</v>
      </c>
      <c r="D11" s="53">
        <v>0</v>
      </c>
      <c r="E11" s="53">
        <v>9</v>
      </c>
      <c r="F11" s="53">
        <v>0</v>
      </c>
      <c r="G11" s="53">
        <v>13</v>
      </c>
      <c r="H11" s="208">
        <f t="shared" si="0"/>
        <v>34</v>
      </c>
      <c r="I11" s="208">
        <v>7</v>
      </c>
    </row>
    <row r="12" spans="2:9">
      <c r="B12" s="53" t="s">
        <v>9</v>
      </c>
      <c r="C12" s="53">
        <v>0</v>
      </c>
      <c r="D12" s="53">
        <v>0</v>
      </c>
      <c r="E12" s="53">
        <v>8</v>
      </c>
      <c r="F12" s="53">
        <v>11</v>
      </c>
      <c r="G12" s="53">
        <v>8</v>
      </c>
      <c r="H12" s="208">
        <f t="shared" si="0"/>
        <v>27</v>
      </c>
      <c r="I12" s="208">
        <v>8</v>
      </c>
    </row>
    <row r="13" spans="2:9">
      <c r="B13" s="53" t="s">
        <v>102</v>
      </c>
      <c r="C13" s="53">
        <v>9</v>
      </c>
      <c r="D13" s="53">
        <v>0</v>
      </c>
      <c r="E13" s="53">
        <v>15</v>
      </c>
      <c r="F13" s="53">
        <v>0</v>
      </c>
      <c r="G13" s="53">
        <v>0</v>
      </c>
      <c r="H13" s="208">
        <f t="shared" si="0"/>
        <v>24</v>
      </c>
      <c r="I13" s="208">
        <v>9</v>
      </c>
    </row>
    <row r="14" spans="2:9">
      <c r="B14" s="53" t="s">
        <v>12</v>
      </c>
      <c r="C14" s="53">
        <v>0</v>
      </c>
      <c r="D14" s="53">
        <v>15</v>
      </c>
      <c r="E14" s="53">
        <v>0</v>
      </c>
      <c r="F14" s="53">
        <v>0</v>
      </c>
      <c r="G14" s="53">
        <v>0</v>
      </c>
      <c r="H14" s="208">
        <f t="shared" si="0"/>
        <v>15</v>
      </c>
      <c r="I14" s="208">
        <v>10</v>
      </c>
    </row>
    <row r="15" spans="2:9">
      <c r="B15" s="53" t="s">
        <v>277</v>
      </c>
      <c r="C15" s="53">
        <v>0</v>
      </c>
      <c r="D15" s="53">
        <v>1</v>
      </c>
      <c r="E15" s="53">
        <v>0</v>
      </c>
      <c r="F15" s="53">
        <v>5</v>
      </c>
      <c r="G15" s="53">
        <v>9</v>
      </c>
      <c r="H15" s="208">
        <f t="shared" si="0"/>
        <v>15</v>
      </c>
      <c r="I15" s="208">
        <v>11</v>
      </c>
    </row>
    <row r="16" spans="2:9">
      <c r="B16" s="53" t="s">
        <v>91</v>
      </c>
      <c r="C16" s="53">
        <v>12</v>
      </c>
      <c r="D16" s="53">
        <v>0</v>
      </c>
      <c r="E16" s="53">
        <v>0</v>
      </c>
      <c r="F16" s="53">
        <v>1</v>
      </c>
      <c r="G16" s="53">
        <v>1</v>
      </c>
      <c r="H16" s="208">
        <f t="shared" si="0"/>
        <v>14</v>
      </c>
      <c r="I16" s="208">
        <v>12</v>
      </c>
    </row>
    <row r="17" spans="2:9">
      <c r="B17" s="54" t="s">
        <v>83</v>
      </c>
      <c r="C17" s="53">
        <v>1</v>
      </c>
      <c r="D17" s="53">
        <v>5</v>
      </c>
      <c r="E17" s="53">
        <v>5</v>
      </c>
      <c r="F17" s="53">
        <v>1</v>
      </c>
      <c r="G17" s="53">
        <v>1</v>
      </c>
      <c r="H17" s="208">
        <f t="shared" si="0"/>
        <v>13</v>
      </c>
      <c r="I17" s="208">
        <v>13</v>
      </c>
    </row>
    <row r="18" spans="2:9">
      <c r="B18" s="53" t="s">
        <v>279</v>
      </c>
      <c r="C18" s="53">
        <v>0</v>
      </c>
      <c r="D18" s="53">
        <v>11</v>
      </c>
      <c r="E18" s="53">
        <v>0</v>
      </c>
      <c r="F18" s="53">
        <v>1</v>
      </c>
      <c r="G18" s="53">
        <v>0</v>
      </c>
      <c r="H18" s="208">
        <f t="shared" si="0"/>
        <v>12</v>
      </c>
      <c r="I18" s="208">
        <v>14</v>
      </c>
    </row>
    <row r="19" spans="2:9">
      <c r="B19" s="53" t="s">
        <v>11</v>
      </c>
      <c r="C19" s="53">
        <v>8</v>
      </c>
      <c r="D19" s="53">
        <v>0</v>
      </c>
      <c r="E19" s="53">
        <v>1</v>
      </c>
      <c r="F19" s="53">
        <v>0</v>
      </c>
      <c r="G19" s="53">
        <v>1</v>
      </c>
      <c r="H19" s="208">
        <f t="shared" si="0"/>
        <v>10</v>
      </c>
      <c r="I19" s="208">
        <v>15</v>
      </c>
    </row>
    <row r="20" spans="2:9">
      <c r="B20" s="53" t="s">
        <v>13</v>
      </c>
      <c r="C20" s="53">
        <v>8</v>
      </c>
      <c r="D20" s="53">
        <v>0</v>
      </c>
      <c r="E20" s="53">
        <v>1</v>
      </c>
      <c r="F20" s="53">
        <v>0</v>
      </c>
      <c r="G20" s="53">
        <v>0</v>
      </c>
      <c r="H20" s="208">
        <f t="shared" si="0"/>
        <v>9</v>
      </c>
      <c r="I20" s="208">
        <v>16</v>
      </c>
    </row>
    <row r="21" spans="2:9">
      <c r="B21" s="53" t="s">
        <v>143</v>
      </c>
      <c r="C21" s="53">
        <v>8</v>
      </c>
      <c r="D21" s="53">
        <v>0</v>
      </c>
      <c r="E21" s="53">
        <v>0</v>
      </c>
      <c r="F21" s="53">
        <v>0</v>
      </c>
      <c r="G21" s="53">
        <v>0</v>
      </c>
      <c r="H21" s="208">
        <f t="shared" si="0"/>
        <v>8</v>
      </c>
      <c r="I21" s="208">
        <v>17</v>
      </c>
    </row>
    <row r="22" spans="2:9">
      <c r="B22" s="53" t="s">
        <v>140</v>
      </c>
      <c r="C22" s="53">
        <v>0</v>
      </c>
      <c r="D22" s="53">
        <v>0</v>
      </c>
      <c r="E22" s="53">
        <v>5</v>
      </c>
      <c r="F22" s="53">
        <v>0</v>
      </c>
      <c r="G22" s="53">
        <v>0</v>
      </c>
      <c r="H22" s="208">
        <f t="shared" si="0"/>
        <v>5</v>
      </c>
      <c r="I22" s="208">
        <v>18</v>
      </c>
    </row>
    <row r="23" spans="2:9">
      <c r="B23" s="53" t="s">
        <v>137</v>
      </c>
      <c r="C23" s="53">
        <v>2</v>
      </c>
      <c r="D23" s="53">
        <v>0</v>
      </c>
      <c r="E23" s="53">
        <v>0</v>
      </c>
      <c r="F23" s="53">
        <v>0</v>
      </c>
      <c r="G23" s="53">
        <v>1</v>
      </c>
      <c r="H23" s="208">
        <f t="shared" si="0"/>
        <v>3</v>
      </c>
      <c r="I23" s="208">
        <v>19</v>
      </c>
    </row>
    <row r="24" spans="2:9">
      <c r="B24" s="53" t="s">
        <v>67</v>
      </c>
      <c r="C24" s="53">
        <v>1</v>
      </c>
      <c r="D24" s="53">
        <v>1</v>
      </c>
      <c r="E24" s="53">
        <v>0</v>
      </c>
      <c r="F24" s="53">
        <v>0</v>
      </c>
      <c r="G24" s="53">
        <v>0</v>
      </c>
      <c r="H24" s="208">
        <f t="shared" si="0"/>
        <v>2</v>
      </c>
      <c r="I24" s="208">
        <v>20</v>
      </c>
    </row>
    <row r="25" spans="2:9">
      <c r="B25" s="53" t="s">
        <v>278</v>
      </c>
      <c r="C25" s="53">
        <v>0</v>
      </c>
      <c r="D25" s="53">
        <v>0</v>
      </c>
      <c r="E25" s="53">
        <v>0</v>
      </c>
      <c r="F25" s="53">
        <v>0</v>
      </c>
      <c r="G25" s="53">
        <v>1</v>
      </c>
      <c r="H25" s="208">
        <f t="shared" si="0"/>
        <v>1</v>
      </c>
      <c r="I25" s="208">
        <v>21</v>
      </c>
    </row>
    <row r="26" spans="2:9">
      <c r="B26" s="53"/>
      <c r="C26" s="53"/>
      <c r="D26" s="53"/>
      <c r="E26" s="53"/>
      <c r="F26" s="53"/>
      <c r="G26" s="53"/>
      <c r="H26" s="57"/>
      <c r="I26" s="57"/>
    </row>
    <row r="27" spans="2:9">
      <c r="B27" s="53"/>
      <c r="C27" s="53"/>
      <c r="D27" s="53"/>
      <c r="E27" s="53"/>
      <c r="F27" s="53"/>
      <c r="G27" s="53"/>
      <c r="H27" s="57"/>
      <c r="I27" s="57"/>
    </row>
    <row r="28" spans="2:9">
      <c r="B28" s="53"/>
      <c r="C28" s="53"/>
      <c r="D28" s="53"/>
      <c r="E28" s="53"/>
      <c r="F28" s="53"/>
      <c r="G28" s="53"/>
      <c r="H28" s="57"/>
      <c r="I28" s="57"/>
    </row>
    <row r="29" spans="2:9">
      <c r="B29" s="53"/>
      <c r="C29" s="53"/>
      <c r="D29" s="53"/>
      <c r="E29" s="53"/>
      <c r="F29" s="53"/>
      <c r="G29" s="53"/>
      <c r="H29" s="57"/>
      <c r="I29" s="57"/>
    </row>
    <row r="30" spans="2:9" ht="13.5" thickBot="1">
      <c r="B30" s="55"/>
      <c r="C30" s="56"/>
      <c r="D30" s="56"/>
      <c r="E30" s="56"/>
      <c r="F30" s="56"/>
      <c r="G30" s="56"/>
      <c r="H30" s="56"/>
      <c r="I30" s="89"/>
    </row>
    <row r="31" spans="2:9">
      <c r="B31" s="1">
        <f>COUNTA(B5:B30)</f>
        <v>21</v>
      </c>
      <c r="I31" s="147"/>
    </row>
    <row r="32" spans="2:9">
      <c r="D32" s="2"/>
    </row>
  </sheetData>
  <autoFilter ref="B4:I4" xr:uid="{00000000-0001-0000-0900-000000000000}"/>
  <sortState xmlns:xlrd2="http://schemas.microsoft.com/office/spreadsheetml/2017/richdata2" ref="B5:H25">
    <sortCondition descending="1" ref="H5:H25"/>
  </sortState>
  <phoneticPr fontId="0" type="noConversion"/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242F3033C3642A7F8A8D7631278E8" ma:contentTypeVersion="20" ma:contentTypeDescription="Create a new document." ma:contentTypeScope="" ma:versionID="7378843d97c1854478f54de46e385011">
  <xsd:schema xmlns:xsd="http://www.w3.org/2001/XMLSchema" xmlns:xs="http://www.w3.org/2001/XMLSchema" xmlns:p="http://schemas.microsoft.com/office/2006/metadata/properties" xmlns:ns3="1577dca1-9261-4425-bcc2-fa5ae4ab7b28" xmlns:ns4="5530fa3b-6f21-4f33-b844-3a04cbcfb646" targetNamespace="http://schemas.microsoft.com/office/2006/metadata/properties" ma:root="true" ma:fieldsID="1a28db68577a4227491372c76f5b85ee" ns3:_="" ns4:_="">
    <xsd:import namespace="1577dca1-9261-4425-bcc2-fa5ae4ab7b28"/>
    <xsd:import namespace="5530fa3b-6f21-4f33-b844-3a04cbcfb64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7dca1-9261-4425-bcc2-fa5ae4ab7b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fa3b-6f21-4f33-b844-3a04cbcfb64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77dca1-9261-4425-bcc2-fa5ae4ab7b28" xsi:nil="true"/>
  </documentManagement>
</p:properties>
</file>

<file path=customXml/item4.xml><?xml version="1.0" encoding="utf-8"?>
<?mso-contentType ?>
<SharedContentType xmlns="Microsoft.SharePoint.Taxonomy.ContentTypeSync" SourceId="c52eb4dc-0ef3-4aa8-8e03-025dbf6c8637" ContentTypeId="0x0101" PreviousValue="false"/>
</file>

<file path=customXml/itemProps1.xml><?xml version="1.0" encoding="utf-8"?>
<ds:datastoreItem xmlns:ds="http://schemas.openxmlformats.org/officeDocument/2006/customXml" ds:itemID="{4CE6844A-8034-4DD6-9C14-8D47D06419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FC9520-02E5-4B87-9C16-1625B403C1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77dca1-9261-4425-bcc2-fa5ae4ab7b28"/>
    <ds:schemaRef ds:uri="5530fa3b-6f21-4f33-b844-3a04cbcfb6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D16B8A-03BC-475B-A7AE-B467E3739599}">
  <ds:schemaRefs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1577dca1-9261-4425-bcc2-fa5ae4ab7b28"/>
    <ds:schemaRef ds:uri="http://schemas.openxmlformats.org/package/2006/metadata/core-properties"/>
    <ds:schemaRef ds:uri="5530fa3b-6f21-4f33-b844-3a04cbcfb646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B935B622-E3B9-4983-A7FD-3FD1B310AB71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Accueil</vt:lpstr>
      <vt:lpstr>Inscrits definitifs</vt:lpstr>
      <vt:lpstr>Capitaines</vt:lpstr>
      <vt:lpstr>Decompte points</vt:lpstr>
      <vt:lpstr>Doubles H</vt:lpstr>
      <vt:lpstr>Doubles Mixte</vt:lpstr>
      <vt:lpstr> Simples D</vt:lpstr>
      <vt:lpstr>Simples H</vt:lpstr>
      <vt:lpstr>Doubles Dames</vt:lpstr>
      <vt:lpstr>Simul SH</vt:lpstr>
      <vt:lpstr>Decompte par equipe</vt:lpstr>
      <vt:lpstr>Challenges H et F</vt:lpstr>
      <vt:lpstr>Fair Play</vt:lpstr>
      <vt:lpstr>Trophée Entreprises</vt:lpstr>
    </vt:vector>
  </TitlesOfParts>
  <Manager/>
  <Company>celr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l940082</dc:creator>
  <cp:keywords/>
  <dc:description/>
  <cp:lastModifiedBy>Bernard Grosset</cp:lastModifiedBy>
  <cp:revision/>
  <cp:lastPrinted>2026-10-11T19:03:42Z</cp:lastPrinted>
  <dcterms:created xsi:type="dcterms:W3CDTF">2006-04-14T07:47:24Z</dcterms:created>
  <dcterms:modified xsi:type="dcterms:W3CDTF">2026-10-14T07:01:53Z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0x010100882242F3033C3642A7F8A8D7631278E8</vt:lpwstr>
  </property>
  <property fmtid="{D5CDD505-2E9C-101B-9397-08002B2CF9AE}" pid="3" name="MediaServiceImageTags">
    <vt:lpwstr/>
  </property>
  <property fmtid="{D5CDD505-2E9C-101B-9397-08002B2CF9AE}" pid="4" name="MSIP_Label_48a19f0c-bea1-442e-a475-ed109d9ec508_Enabled">
    <vt:lpwstr>true</vt:lpwstr>
  </property>
  <property fmtid="{D5CDD505-2E9C-101B-9397-08002B2CF9AE}" pid="5" name="MSIP_Label_48a19f0c-bea1-442e-a475-ed109d9ec508_SetDate">
    <vt:lpwstr>2023-07-17T15:32:40Z</vt:lpwstr>
  </property>
  <property fmtid="{D5CDD505-2E9C-101B-9397-08002B2CF9AE}" pid="6" name="MSIP_Label_48a19f0c-bea1-442e-a475-ed109d9ec508_Method">
    <vt:lpwstr>Standard</vt:lpwstr>
  </property>
  <property fmtid="{D5CDD505-2E9C-101B-9397-08002B2CF9AE}" pid="7" name="MSIP_Label_48a19f0c-bea1-442e-a475-ed109d9ec508_Name">
    <vt:lpwstr>48a19f0c-bea1-442e-a475-ed109d9ec508</vt:lpwstr>
  </property>
  <property fmtid="{D5CDD505-2E9C-101B-9397-08002B2CF9AE}" pid="8" name="MSIP_Label_48a19f0c-bea1-442e-a475-ed109d9ec508_SiteId">
    <vt:lpwstr>d5bb6d35-8a82-4329-b49a-5030bd6497ab</vt:lpwstr>
  </property>
  <property fmtid="{D5CDD505-2E9C-101B-9397-08002B2CF9AE}" pid="9" name="MSIP_Label_48a19f0c-bea1-442e-a475-ed109d9ec508_ContentBits">
    <vt:lpwstr>0</vt:lpwstr>
  </property>
</Properties>
</file>