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udo\OneDrive\Documents\DIDIER\perso golf et ping\golf\referant\challenge 2026\resultats 2026\"/>
    </mc:Choice>
  </mc:AlternateContent>
  <bookViews>
    <workbookView xWindow="0" yWindow="0" windowWidth="24000" windowHeight="8910" firstSheet="5" activeTab="5"/>
  </bookViews>
  <sheets>
    <sheet name="joueurs base" sheetId="2" state="hidden" r:id="rId1"/>
    <sheet name="joueurs  " sheetId="6" state="hidden" r:id="rId2"/>
    <sheet name="Résultats à éditer" sheetId="3" state="hidden" r:id="rId3"/>
    <sheet name="Feuille saisie score " sheetId="10" state="hidden" r:id="rId4"/>
    <sheet name="brut net " sheetId="28" state="hidden" r:id="rId5"/>
    <sheet name="brut F1" sheetId="43" r:id="rId6"/>
    <sheet name="brut F2" sheetId="42" r:id="rId7"/>
    <sheet name="brut H1" sheetId="29" r:id="rId8"/>
    <sheet name="brut H2" sheetId="45" r:id="rId9"/>
    <sheet name="brut H3" sheetId="44" r:id="rId10"/>
    <sheet name="net F1" sheetId="57" r:id="rId11"/>
    <sheet name="net F2" sheetId="56" r:id="rId12"/>
    <sheet name="net H1" sheetId="41" r:id="rId13"/>
    <sheet name="net H2" sheetId="59" r:id="rId14"/>
    <sheet name="net H3" sheetId="58" r:id="rId15"/>
    <sheet name="challenge équipe" sheetId="75" r:id="rId16"/>
    <sheet name="net F ext" sheetId="54" r:id="rId17"/>
    <sheet name="net H ext" sheetId="55" r:id="rId18"/>
    <sheet name="équipe brut F " sheetId="61" r:id="rId19"/>
    <sheet name="équipe net F" sheetId="62" r:id="rId20"/>
    <sheet name="équipe brut H" sheetId="66" r:id="rId21"/>
    <sheet name="équipe net H" sheetId="68" r:id="rId22"/>
    <sheet name="équipe mixte brut" sheetId="71" r:id="rId23"/>
    <sheet name="équipe mixte net" sheetId="73" r:id="rId24"/>
  </sheets>
  <definedNames>
    <definedName name="_xlnm._FilterDatabase" localSheetId="5" hidden="1">'brut F1'!$A$2:$N$169</definedName>
    <definedName name="_xlnm._FilterDatabase" localSheetId="6" hidden="1">'brut F2'!$A$2:$N$169</definedName>
    <definedName name="_xlnm._FilterDatabase" localSheetId="7" hidden="1">'brut H1'!$A$2:$N$169</definedName>
    <definedName name="_xlnm._FilterDatabase" localSheetId="8" hidden="1">'brut H2'!$A$2:$N$169</definedName>
    <definedName name="_xlnm._FilterDatabase" localSheetId="9" hidden="1">'brut H3'!$A$2:$N$169</definedName>
    <definedName name="_xlnm._FilterDatabase" localSheetId="4" hidden="1">'brut net '!$A$2:$I$184</definedName>
    <definedName name="_xlnm._FilterDatabase" localSheetId="18" hidden="1">'équipe brut F '!$A$2:$N$169</definedName>
    <definedName name="_xlnm._FilterDatabase" localSheetId="20" hidden="1">'équipe brut H'!$A$2:$N$170</definedName>
    <definedName name="_xlnm._FilterDatabase" localSheetId="22" hidden="1">'équipe mixte brut'!$A$2:$N$169</definedName>
    <definedName name="_xlnm._FilterDatabase" localSheetId="23" hidden="1">'équipe mixte net'!$A$2:$N$169</definedName>
    <definedName name="_xlnm._FilterDatabase" localSheetId="19" hidden="1">'équipe net F'!$A$2:$N$169</definedName>
    <definedName name="_xlnm._FilterDatabase" localSheetId="21" hidden="1">'équipe net H'!$A$2:$N$169</definedName>
    <definedName name="_xlnm._FilterDatabase" localSheetId="3" hidden="1">'Feuille saisie score '!$A$1:$I$168</definedName>
    <definedName name="_xlnm._FilterDatabase" localSheetId="1" hidden="1">'joueurs  '!$A$1:$I$168</definedName>
    <definedName name="_xlnm._FilterDatabase" localSheetId="0" hidden="1">'joueurs base'!$A$1:$H$183</definedName>
    <definedName name="_xlnm._FilterDatabase" localSheetId="16" hidden="1">'net F ext'!$A$2:$N$169</definedName>
    <definedName name="_xlnm._FilterDatabase" localSheetId="10" hidden="1">'net F1'!$A$2:$N$169</definedName>
    <definedName name="_xlnm._FilterDatabase" localSheetId="11" hidden="1">'net F2'!$A$2:$N$169</definedName>
    <definedName name="_xlnm._FilterDatabase" localSheetId="17" hidden="1">'net H ext'!$A$2:$N$169</definedName>
    <definedName name="_xlnm._FilterDatabase" localSheetId="12" hidden="1">'net H1'!$A$2:$N$169</definedName>
    <definedName name="_xlnm._FilterDatabase" localSheetId="13" hidden="1">'net H2'!$A$2:$N$169</definedName>
    <definedName name="_xlnm._FilterDatabase" localSheetId="14" hidden="1">'net H3'!$A$2:$N$169</definedName>
    <definedName name="_xlnm.Print_Area" localSheetId="15">'challenge équipe'!$K$2:$M$28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9" i="62" l="1"/>
  <c r="P79" i="61"/>
  <c r="Q54" i="73" l="1"/>
  <c r="P54" i="73"/>
  <c r="Q54" i="71"/>
  <c r="P54" i="71"/>
  <c r="P93" i="62" l="1"/>
  <c r="P93" i="61"/>
  <c r="Q17" i="73" l="1"/>
  <c r="Q17" i="71"/>
  <c r="E63" i="75" l="1"/>
  <c r="C37" i="10" l="1"/>
  <c r="P168" i="73" l="1"/>
  <c r="P168" i="71"/>
  <c r="P167" i="68"/>
  <c r="P168" i="66"/>
  <c r="P146" i="73" l="1"/>
  <c r="P146" i="71"/>
  <c r="P151" i="62"/>
  <c r="P151" i="61"/>
  <c r="L4" i="75" l="1"/>
  <c r="L5" i="75"/>
  <c r="L6" i="75"/>
  <c r="L7" i="75"/>
  <c r="L8" i="75"/>
  <c r="L9" i="75"/>
  <c r="L10" i="75"/>
  <c r="L11" i="75"/>
  <c r="L12" i="75"/>
  <c r="L13" i="75"/>
  <c r="L14" i="75"/>
  <c r="L15" i="75"/>
  <c r="L16" i="75"/>
  <c r="L17" i="75"/>
  <c r="L18" i="75"/>
  <c r="L19" i="75"/>
  <c r="L20" i="75"/>
  <c r="L21" i="75"/>
  <c r="L22" i="75"/>
  <c r="L23" i="75"/>
  <c r="L24" i="75"/>
  <c r="L25" i="75"/>
  <c r="L26" i="75"/>
  <c r="L27" i="75"/>
  <c r="L28" i="75"/>
  <c r="M6" i="75" l="1"/>
  <c r="M9" i="75"/>
  <c r="M4" i="75"/>
  <c r="M8" i="75"/>
  <c r="M7" i="75"/>
  <c r="M24" i="75"/>
  <c r="M16" i="75"/>
  <c r="M15" i="75"/>
  <c r="M22" i="75"/>
  <c r="M14" i="75"/>
  <c r="M21" i="75"/>
  <c r="M13" i="75"/>
  <c r="M28" i="75"/>
  <c r="M20" i="75"/>
  <c r="M12" i="75"/>
  <c r="M5" i="75"/>
  <c r="M25" i="75"/>
  <c r="M17" i="75"/>
  <c r="M23" i="75"/>
  <c r="M27" i="75"/>
  <c r="M19" i="75"/>
  <c r="M11" i="75"/>
  <c r="M26" i="75"/>
  <c r="M18" i="75"/>
  <c r="M10" i="75"/>
  <c r="F62" i="75" l="1"/>
  <c r="G62" i="75" s="1"/>
  <c r="H62" i="75" s="1"/>
  <c r="I62" i="75" s="1"/>
  <c r="J62" i="75" s="1"/>
  <c r="K62" i="75" s="1"/>
  <c r="F61" i="75"/>
  <c r="G61" i="75" s="1"/>
  <c r="H61" i="75" s="1"/>
  <c r="I61" i="75" s="1"/>
  <c r="J61" i="75" s="1"/>
  <c r="K61" i="75" s="1"/>
  <c r="F60" i="75"/>
  <c r="G60" i="75" s="1"/>
  <c r="H60" i="75" s="1"/>
  <c r="I60" i="75" s="1"/>
  <c r="J60" i="75" s="1"/>
  <c r="K60" i="75" s="1"/>
  <c r="F59" i="75"/>
  <c r="G59" i="75" s="1"/>
  <c r="H59" i="75" s="1"/>
  <c r="I59" i="75" s="1"/>
  <c r="J59" i="75" s="1"/>
  <c r="K59" i="75" s="1"/>
  <c r="F58" i="75"/>
  <c r="G58" i="75" s="1"/>
  <c r="H58" i="75" s="1"/>
  <c r="I58" i="75" s="1"/>
  <c r="J58" i="75" s="1"/>
  <c r="K58" i="75" s="1"/>
  <c r="P169" i="73" l="1"/>
  <c r="M169" i="73"/>
  <c r="L169" i="73"/>
  <c r="K169" i="73"/>
  <c r="J169" i="73"/>
  <c r="F169" i="73"/>
  <c r="I169" i="73" s="1"/>
  <c r="C169" i="73"/>
  <c r="M168" i="73"/>
  <c r="L168" i="73"/>
  <c r="K168" i="73"/>
  <c r="J168" i="73"/>
  <c r="F168" i="73"/>
  <c r="I168" i="73" s="1"/>
  <c r="C168" i="73"/>
  <c r="R167" i="73"/>
  <c r="M167" i="73"/>
  <c r="L167" i="73"/>
  <c r="K167" i="73"/>
  <c r="J167" i="73"/>
  <c r="F167" i="73"/>
  <c r="I167" i="73" s="1"/>
  <c r="C167" i="73"/>
  <c r="R166" i="73"/>
  <c r="M166" i="73"/>
  <c r="L166" i="73"/>
  <c r="K166" i="73"/>
  <c r="J166" i="73"/>
  <c r="F166" i="73"/>
  <c r="I166" i="73" s="1"/>
  <c r="C166" i="73"/>
  <c r="R165" i="73"/>
  <c r="M165" i="73"/>
  <c r="L165" i="73"/>
  <c r="K165" i="73"/>
  <c r="J165" i="73"/>
  <c r="F165" i="73"/>
  <c r="I165" i="73" s="1"/>
  <c r="C165" i="73"/>
  <c r="R164" i="73"/>
  <c r="M164" i="73"/>
  <c r="L164" i="73"/>
  <c r="K164" i="73"/>
  <c r="J164" i="73"/>
  <c r="F164" i="73"/>
  <c r="I164" i="73" s="1"/>
  <c r="C164" i="73"/>
  <c r="P163" i="73"/>
  <c r="M163" i="73"/>
  <c r="L163" i="73"/>
  <c r="K163" i="73"/>
  <c r="J163" i="73"/>
  <c r="F163" i="73"/>
  <c r="I163" i="73" s="1"/>
  <c r="C163" i="73"/>
  <c r="R162" i="73"/>
  <c r="M162" i="73"/>
  <c r="L162" i="73"/>
  <c r="K162" i="73"/>
  <c r="J162" i="73"/>
  <c r="F162" i="73"/>
  <c r="I162" i="73" s="1"/>
  <c r="C162" i="73"/>
  <c r="R161" i="73"/>
  <c r="M161" i="73"/>
  <c r="L161" i="73"/>
  <c r="K161" i="73"/>
  <c r="J161" i="73"/>
  <c r="F161" i="73"/>
  <c r="I161" i="73" s="1"/>
  <c r="C161" i="73"/>
  <c r="R160" i="73"/>
  <c r="M160" i="73"/>
  <c r="L160" i="73"/>
  <c r="K160" i="73"/>
  <c r="J160" i="73"/>
  <c r="F160" i="73"/>
  <c r="I160" i="73" s="1"/>
  <c r="C160" i="73"/>
  <c r="R159" i="73"/>
  <c r="M159" i="73"/>
  <c r="L159" i="73"/>
  <c r="K159" i="73"/>
  <c r="J159" i="73"/>
  <c r="F159" i="73"/>
  <c r="I159" i="73" s="1"/>
  <c r="C159" i="73"/>
  <c r="R158" i="73"/>
  <c r="M158" i="73"/>
  <c r="L158" i="73"/>
  <c r="K158" i="73"/>
  <c r="J158" i="73"/>
  <c r="F158" i="73"/>
  <c r="I158" i="73" s="1"/>
  <c r="C158" i="73"/>
  <c r="R157" i="73"/>
  <c r="M157" i="73"/>
  <c r="L157" i="73"/>
  <c r="K157" i="73"/>
  <c r="J157" i="73"/>
  <c r="F157" i="73"/>
  <c r="I157" i="73" s="1"/>
  <c r="C157" i="73"/>
  <c r="R156" i="73"/>
  <c r="M156" i="73"/>
  <c r="L156" i="73"/>
  <c r="K156" i="73"/>
  <c r="J156" i="73"/>
  <c r="F156" i="73"/>
  <c r="I156" i="73" s="1"/>
  <c r="C156" i="73"/>
  <c r="R155" i="73"/>
  <c r="M155" i="73"/>
  <c r="L155" i="73"/>
  <c r="K155" i="73"/>
  <c r="J155" i="73"/>
  <c r="F155" i="73"/>
  <c r="I155" i="73" s="1"/>
  <c r="C155" i="73"/>
  <c r="R154" i="73"/>
  <c r="M154" i="73"/>
  <c r="L154" i="73"/>
  <c r="K154" i="73"/>
  <c r="J154" i="73"/>
  <c r="F154" i="73"/>
  <c r="I154" i="73" s="1"/>
  <c r="C154" i="73"/>
  <c r="R153" i="73"/>
  <c r="M153" i="73"/>
  <c r="L153" i="73"/>
  <c r="K153" i="73"/>
  <c r="J153" i="73"/>
  <c r="F153" i="73"/>
  <c r="I153" i="73" s="1"/>
  <c r="C153" i="73"/>
  <c r="R152" i="73"/>
  <c r="M152" i="73"/>
  <c r="L152" i="73"/>
  <c r="K152" i="73"/>
  <c r="J152" i="73"/>
  <c r="F152" i="73"/>
  <c r="I152" i="73" s="1"/>
  <c r="C152" i="73"/>
  <c r="R151" i="73"/>
  <c r="M151" i="73"/>
  <c r="L151" i="73"/>
  <c r="K151" i="73"/>
  <c r="J151" i="73"/>
  <c r="F151" i="73"/>
  <c r="I151" i="73" s="1"/>
  <c r="C151" i="73"/>
  <c r="P150" i="73"/>
  <c r="M150" i="73"/>
  <c r="L150" i="73"/>
  <c r="K150" i="73"/>
  <c r="J150" i="73"/>
  <c r="F150" i="73"/>
  <c r="I150" i="73" s="1"/>
  <c r="C150" i="73"/>
  <c r="M149" i="73"/>
  <c r="L149" i="73"/>
  <c r="K149" i="73"/>
  <c r="J149" i="73"/>
  <c r="F149" i="73"/>
  <c r="I149" i="73" s="1"/>
  <c r="C149" i="73"/>
  <c r="P148" i="73"/>
  <c r="M148" i="73"/>
  <c r="L148" i="73"/>
  <c r="K148" i="73"/>
  <c r="J148" i="73"/>
  <c r="F148" i="73"/>
  <c r="I148" i="73" s="1"/>
  <c r="C148" i="73"/>
  <c r="R147" i="73"/>
  <c r="M147" i="73"/>
  <c r="L147" i="73"/>
  <c r="K147" i="73"/>
  <c r="J147" i="73"/>
  <c r="F147" i="73"/>
  <c r="I147" i="73" s="1"/>
  <c r="C147" i="73"/>
  <c r="M146" i="73"/>
  <c r="L146" i="73"/>
  <c r="K146" i="73"/>
  <c r="J146" i="73"/>
  <c r="F146" i="73"/>
  <c r="I146" i="73" s="1"/>
  <c r="C146" i="73"/>
  <c r="R145" i="73"/>
  <c r="M145" i="73"/>
  <c r="L145" i="73"/>
  <c r="K145" i="73"/>
  <c r="J145" i="73"/>
  <c r="F145" i="73"/>
  <c r="I145" i="73" s="1"/>
  <c r="C145" i="73"/>
  <c r="M144" i="73"/>
  <c r="L144" i="73"/>
  <c r="K144" i="73"/>
  <c r="J144" i="73"/>
  <c r="F144" i="73"/>
  <c r="I144" i="73" s="1"/>
  <c r="C144" i="73"/>
  <c r="R143" i="73"/>
  <c r="M143" i="73"/>
  <c r="L143" i="73"/>
  <c r="K143" i="73"/>
  <c r="J143" i="73"/>
  <c r="F143" i="73"/>
  <c r="I143" i="73" s="1"/>
  <c r="C143" i="73"/>
  <c r="R142" i="73"/>
  <c r="M142" i="73"/>
  <c r="L142" i="73"/>
  <c r="K142" i="73"/>
  <c r="J142" i="73"/>
  <c r="F142" i="73"/>
  <c r="I142" i="73" s="1"/>
  <c r="C142" i="73"/>
  <c r="R141" i="73"/>
  <c r="M141" i="73"/>
  <c r="L141" i="73"/>
  <c r="K141" i="73"/>
  <c r="J141" i="73"/>
  <c r="F141" i="73"/>
  <c r="I141" i="73" s="1"/>
  <c r="C141" i="73"/>
  <c r="P140" i="73"/>
  <c r="M140" i="73"/>
  <c r="L140" i="73"/>
  <c r="K140" i="73"/>
  <c r="J140" i="73"/>
  <c r="F140" i="73"/>
  <c r="I140" i="73" s="1"/>
  <c r="C140" i="73"/>
  <c r="M139" i="73"/>
  <c r="L139" i="73"/>
  <c r="K139" i="73"/>
  <c r="J139" i="73"/>
  <c r="F139" i="73"/>
  <c r="I139" i="73" s="1"/>
  <c r="C139" i="73"/>
  <c r="P138" i="73"/>
  <c r="M138" i="73"/>
  <c r="L138" i="73"/>
  <c r="K138" i="73"/>
  <c r="J138" i="73"/>
  <c r="F138" i="73"/>
  <c r="I138" i="73" s="1"/>
  <c r="C138" i="73"/>
  <c r="R137" i="73"/>
  <c r="M137" i="73"/>
  <c r="L137" i="73"/>
  <c r="K137" i="73"/>
  <c r="J137" i="73"/>
  <c r="F137" i="73"/>
  <c r="I137" i="73" s="1"/>
  <c r="C137" i="73"/>
  <c r="R136" i="73"/>
  <c r="M136" i="73"/>
  <c r="L136" i="73"/>
  <c r="K136" i="73"/>
  <c r="J136" i="73"/>
  <c r="F136" i="73"/>
  <c r="I136" i="73" s="1"/>
  <c r="C136" i="73"/>
  <c r="R135" i="73"/>
  <c r="M135" i="73"/>
  <c r="L135" i="73"/>
  <c r="K135" i="73"/>
  <c r="J135" i="73"/>
  <c r="F135" i="73"/>
  <c r="I135" i="73" s="1"/>
  <c r="C135" i="73"/>
  <c r="R134" i="73"/>
  <c r="M134" i="73"/>
  <c r="L134" i="73"/>
  <c r="K134" i="73"/>
  <c r="J134" i="73"/>
  <c r="F134" i="73"/>
  <c r="I134" i="73" s="1"/>
  <c r="C134" i="73"/>
  <c r="R133" i="73"/>
  <c r="M133" i="73"/>
  <c r="L133" i="73"/>
  <c r="K133" i="73"/>
  <c r="J133" i="73"/>
  <c r="F133" i="73"/>
  <c r="I133" i="73" s="1"/>
  <c r="C133" i="73"/>
  <c r="P132" i="73"/>
  <c r="M132" i="73"/>
  <c r="L132" i="73"/>
  <c r="K132" i="73"/>
  <c r="J132" i="73"/>
  <c r="F132" i="73"/>
  <c r="I132" i="73" s="1"/>
  <c r="C132" i="73"/>
  <c r="R131" i="73"/>
  <c r="M131" i="73"/>
  <c r="L131" i="73"/>
  <c r="K131" i="73"/>
  <c r="J131" i="73"/>
  <c r="F131" i="73"/>
  <c r="I131" i="73" s="1"/>
  <c r="C131" i="73"/>
  <c r="R130" i="73"/>
  <c r="M130" i="73"/>
  <c r="L130" i="73"/>
  <c r="K130" i="73"/>
  <c r="J130" i="73"/>
  <c r="F130" i="73"/>
  <c r="I130" i="73" s="1"/>
  <c r="C130" i="73"/>
  <c r="R129" i="73"/>
  <c r="M129" i="73"/>
  <c r="L129" i="73"/>
  <c r="K129" i="73"/>
  <c r="J129" i="73"/>
  <c r="F129" i="73"/>
  <c r="I129" i="73" s="1"/>
  <c r="C129" i="73"/>
  <c r="R128" i="73"/>
  <c r="M128" i="73"/>
  <c r="L128" i="73"/>
  <c r="K128" i="73"/>
  <c r="J128" i="73"/>
  <c r="F128" i="73"/>
  <c r="I128" i="73" s="1"/>
  <c r="C128" i="73"/>
  <c r="R127" i="73"/>
  <c r="M127" i="73"/>
  <c r="L127" i="73"/>
  <c r="K127" i="73"/>
  <c r="J127" i="73"/>
  <c r="F127" i="73"/>
  <c r="I127" i="73" s="1"/>
  <c r="C127" i="73"/>
  <c r="R126" i="73"/>
  <c r="M126" i="73"/>
  <c r="L126" i="73"/>
  <c r="K126" i="73"/>
  <c r="J126" i="73"/>
  <c r="F126" i="73"/>
  <c r="I126" i="73" s="1"/>
  <c r="C126" i="73"/>
  <c r="R125" i="73"/>
  <c r="M125" i="73"/>
  <c r="L125" i="73"/>
  <c r="K125" i="73"/>
  <c r="J125" i="73"/>
  <c r="F125" i="73"/>
  <c r="I125" i="73" s="1"/>
  <c r="C125" i="73"/>
  <c r="R124" i="73"/>
  <c r="M124" i="73"/>
  <c r="L124" i="73"/>
  <c r="K124" i="73"/>
  <c r="J124" i="73"/>
  <c r="F124" i="73"/>
  <c r="I124" i="73" s="1"/>
  <c r="C124" i="73"/>
  <c r="M123" i="73"/>
  <c r="L123" i="73"/>
  <c r="K123" i="73"/>
  <c r="J123" i="73"/>
  <c r="F123" i="73"/>
  <c r="I123" i="73" s="1"/>
  <c r="C123" i="73"/>
  <c r="P122" i="73"/>
  <c r="M122" i="73"/>
  <c r="L122" i="73"/>
  <c r="K122" i="73"/>
  <c r="J122" i="73"/>
  <c r="F122" i="73"/>
  <c r="I122" i="73" s="1"/>
  <c r="C122" i="73"/>
  <c r="R121" i="73"/>
  <c r="M121" i="73"/>
  <c r="L121" i="73"/>
  <c r="K121" i="73"/>
  <c r="J121" i="73"/>
  <c r="F121" i="73"/>
  <c r="I121" i="73" s="1"/>
  <c r="C121" i="73"/>
  <c r="R120" i="73"/>
  <c r="M120" i="73"/>
  <c r="L120" i="73"/>
  <c r="K120" i="73"/>
  <c r="J120" i="73"/>
  <c r="F120" i="73"/>
  <c r="I120" i="73" s="1"/>
  <c r="C120" i="73"/>
  <c r="R119" i="73"/>
  <c r="M119" i="73"/>
  <c r="L119" i="73"/>
  <c r="K119" i="73"/>
  <c r="J119" i="73"/>
  <c r="F119" i="73"/>
  <c r="I119" i="73" s="1"/>
  <c r="C119" i="73"/>
  <c r="R118" i="73"/>
  <c r="M118" i="73"/>
  <c r="L118" i="73"/>
  <c r="K118" i="73"/>
  <c r="J118" i="73"/>
  <c r="F118" i="73"/>
  <c r="I118" i="73" s="1"/>
  <c r="C118" i="73"/>
  <c r="M117" i="73"/>
  <c r="L117" i="73"/>
  <c r="K117" i="73"/>
  <c r="J117" i="73"/>
  <c r="F117" i="73"/>
  <c r="I117" i="73" s="1"/>
  <c r="C117" i="73"/>
  <c r="R116" i="73"/>
  <c r="M116" i="73"/>
  <c r="L116" i="73"/>
  <c r="K116" i="73"/>
  <c r="J116" i="73"/>
  <c r="F116" i="73"/>
  <c r="I116" i="73" s="1"/>
  <c r="C116" i="73"/>
  <c r="R115" i="73"/>
  <c r="M115" i="73"/>
  <c r="L115" i="73"/>
  <c r="K115" i="73"/>
  <c r="J115" i="73"/>
  <c r="F115" i="73"/>
  <c r="I115" i="73" s="1"/>
  <c r="C115" i="73"/>
  <c r="R114" i="73"/>
  <c r="M114" i="73"/>
  <c r="L114" i="73"/>
  <c r="K114" i="73"/>
  <c r="J114" i="73"/>
  <c r="F114" i="73"/>
  <c r="I114" i="73" s="1"/>
  <c r="C114" i="73"/>
  <c r="R113" i="73"/>
  <c r="M113" i="73"/>
  <c r="L113" i="73"/>
  <c r="K113" i="73"/>
  <c r="J113" i="73"/>
  <c r="F113" i="73"/>
  <c r="I113" i="73" s="1"/>
  <c r="C113" i="73"/>
  <c r="R112" i="73"/>
  <c r="M112" i="73"/>
  <c r="L112" i="73"/>
  <c r="K112" i="73"/>
  <c r="J112" i="73"/>
  <c r="F112" i="73"/>
  <c r="I112" i="73" s="1"/>
  <c r="C112" i="73"/>
  <c r="R111" i="73"/>
  <c r="M111" i="73"/>
  <c r="L111" i="73"/>
  <c r="K111" i="73"/>
  <c r="J111" i="73"/>
  <c r="F111" i="73"/>
  <c r="I111" i="73" s="1"/>
  <c r="C111" i="73"/>
  <c r="R110" i="73"/>
  <c r="M110" i="73"/>
  <c r="L110" i="73"/>
  <c r="K110" i="73"/>
  <c r="J110" i="73"/>
  <c r="F110" i="73"/>
  <c r="I110" i="73" s="1"/>
  <c r="C110" i="73"/>
  <c r="R109" i="73"/>
  <c r="M109" i="73"/>
  <c r="L109" i="73"/>
  <c r="K109" i="73"/>
  <c r="J109" i="73"/>
  <c r="F109" i="73"/>
  <c r="I109" i="73" s="1"/>
  <c r="C109" i="73"/>
  <c r="R108" i="73"/>
  <c r="M108" i="73"/>
  <c r="L108" i="73"/>
  <c r="K108" i="73"/>
  <c r="J108" i="73"/>
  <c r="F108" i="73"/>
  <c r="I108" i="73" s="1"/>
  <c r="C108" i="73"/>
  <c r="R107" i="73"/>
  <c r="M107" i="73"/>
  <c r="L107" i="73"/>
  <c r="K107" i="73"/>
  <c r="J107" i="73"/>
  <c r="F107" i="73"/>
  <c r="I107" i="73" s="1"/>
  <c r="C107" i="73"/>
  <c r="P106" i="73"/>
  <c r="M106" i="73"/>
  <c r="L106" i="73"/>
  <c r="K106" i="73"/>
  <c r="J106" i="73"/>
  <c r="F106" i="73"/>
  <c r="I106" i="73" s="1"/>
  <c r="C106" i="73"/>
  <c r="R105" i="73"/>
  <c r="M105" i="73"/>
  <c r="L105" i="73"/>
  <c r="K105" i="73"/>
  <c r="J105" i="73"/>
  <c r="F105" i="73"/>
  <c r="I105" i="73" s="1"/>
  <c r="C105" i="73"/>
  <c r="R104" i="73"/>
  <c r="M104" i="73"/>
  <c r="L104" i="73"/>
  <c r="K104" i="73"/>
  <c r="J104" i="73"/>
  <c r="F104" i="73"/>
  <c r="I104" i="73" s="1"/>
  <c r="C104" i="73"/>
  <c r="R103" i="73"/>
  <c r="M103" i="73"/>
  <c r="L103" i="73"/>
  <c r="K103" i="73"/>
  <c r="J103" i="73"/>
  <c r="F103" i="73"/>
  <c r="I103" i="73" s="1"/>
  <c r="C103" i="73"/>
  <c r="M102" i="73"/>
  <c r="L102" i="73"/>
  <c r="K102" i="73"/>
  <c r="J102" i="73"/>
  <c r="F102" i="73"/>
  <c r="I102" i="73" s="1"/>
  <c r="C102" i="73"/>
  <c r="R101" i="73"/>
  <c r="M101" i="73"/>
  <c r="L101" i="73"/>
  <c r="K101" i="73"/>
  <c r="J101" i="73"/>
  <c r="F101" i="73"/>
  <c r="I101" i="73" s="1"/>
  <c r="C101" i="73"/>
  <c r="R100" i="73"/>
  <c r="M100" i="73"/>
  <c r="L100" i="73"/>
  <c r="K100" i="73"/>
  <c r="J100" i="73"/>
  <c r="F100" i="73"/>
  <c r="I100" i="73" s="1"/>
  <c r="C100" i="73"/>
  <c r="R99" i="73"/>
  <c r="M99" i="73"/>
  <c r="L99" i="73"/>
  <c r="K99" i="73"/>
  <c r="J99" i="73"/>
  <c r="F99" i="73"/>
  <c r="I99" i="73" s="1"/>
  <c r="C99" i="73"/>
  <c r="M98" i="73"/>
  <c r="L98" i="73"/>
  <c r="K98" i="73"/>
  <c r="J98" i="73"/>
  <c r="F98" i="73"/>
  <c r="I98" i="73" s="1"/>
  <c r="C98" i="73"/>
  <c r="R97" i="73"/>
  <c r="M97" i="73"/>
  <c r="L97" i="73"/>
  <c r="K97" i="73"/>
  <c r="J97" i="73"/>
  <c r="F97" i="73"/>
  <c r="I97" i="73" s="1"/>
  <c r="C97" i="73"/>
  <c r="P96" i="73"/>
  <c r="M96" i="73"/>
  <c r="L96" i="73"/>
  <c r="K96" i="73"/>
  <c r="J96" i="73"/>
  <c r="F96" i="73"/>
  <c r="I96" i="73" s="1"/>
  <c r="C96" i="73"/>
  <c r="R95" i="73"/>
  <c r="M95" i="73"/>
  <c r="L95" i="73"/>
  <c r="K95" i="73"/>
  <c r="J95" i="73"/>
  <c r="F95" i="73"/>
  <c r="I95" i="73" s="1"/>
  <c r="C95" i="73"/>
  <c r="R94" i="73"/>
  <c r="M94" i="73"/>
  <c r="L94" i="73"/>
  <c r="K94" i="73"/>
  <c r="J94" i="73"/>
  <c r="F94" i="73"/>
  <c r="I94" i="73" s="1"/>
  <c r="C94" i="73"/>
  <c r="M93" i="73"/>
  <c r="L93" i="73"/>
  <c r="K93" i="73"/>
  <c r="J93" i="73"/>
  <c r="F93" i="73"/>
  <c r="I93" i="73" s="1"/>
  <c r="C93" i="73"/>
  <c r="R92" i="73"/>
  <c r="M92" i="73"/>
  <c r="L92" i="73"/>
  <c r="K92" i="73"/>
  <c r="J92" i="73"/>
  <c r="F92" i="73"/>
  <c r="I92" i="73" s="1"/>
  <c r="C92" i="73"/>
  <c r="R91" i="73"/>
  <c r="M91" i="73"/>
  <c r="L91" i="73"/>
  <c r="K91" i="73"/>
  <c r="J91" i="73"/>
  <c r="F91" i="73"/>
  <c r="I91" i="73" s="1"/>
  <c r="C91" i="73"/>
  <c r="R90" i="73"/>
  <c r="M90" i="73"/>
  <c r="L90" i="73"/>
  <c r="K90" i="73"/>
  <c r="J90" i="73"/>
  <c r="F90" i="73"/>
  <c r="I90" i="73" s="1"/>
  <c r="C90" i="73"/>
  <c r="R89" i="73"/>
  <c r="M89" i="73"/>
  <c r="L89" i="73"/>
  <c r="K89" i="73"/>
  <c r="J89" i="73"/>
  <c r="F89" i="73"/>
  <c r="I89" i="73" s="1"/>
  <c r="C89" i="73"/>
  <c r="R88" i="73"/>
  <c r="M88" i="73"/>
  <c r="L88" i="73"/>
  <c r="K88" i="73"/>
  <c r="J88" i="73"/>
  <c r="F88" i="73"/>
  <c r="I88" i="73" s="1"/>
  <c r="C88" i="73"/>
  <c r="P87" i="73"/>
  <c r="M87" i="73"/>
  <c r="L87" i="73"/>
  <c r="K87" i="73"/>
  <c r="J87" i="73"/>
  <c r="F87" i="73"/>
  <c r="I87" i="73" s="1"/>
  <c r="C87" i="73"/>
  <c r="R86" i="73"/>
  <c r="M86" i="73"/>
  <c r="L86" i="73"/>
  <c r="K86" i="73"/>
  <c r="J86" i="73"/>
  <c r="F86" i="73"/>
  <c r="I86" i="73" s="1"/>
  <c r="C86" i="73"/>
  <c r="R85" i="73"/>
  <c r="M85" i="73"/>
  <c r="L85" i="73"/>
  <c r="K85" i="73"/>
  <c r="J85" i="73"/>
  <c r="F85" i="73"/>
  <c r="I85" i="73" s="1"/>
  <c r="C85" i="73"/>
  <c r="P84" i="73"/>
  <c r="M84" i="73"/>
  <c r="L84" i="73"/>
  <c r="K84" i="73"/>
  <c r="J84" i="73"/>
  <c r="F84" i="73"/>
  <c r="I84" i="73" s="1"/>
  <c r="C84" i="73"/>
  <c r="P83" i="73"/>
  <c r="M83" i="73"/>
  <c r="L83" i="73"/>
  <c r="K83" i="73"/>
  <c r="J83" i="73"/>
  <c r="F83" i="73"/>
  <c r="I83" i="73" s="1"/>
  <c r="C83" i="73"/>
  <c r="M82" i="73"/>
  <c r="L82" i="73"/>
  <c r="K82" i="73"/>
  <c r="J82" i="73"/>
  <c r="F82" i="73"/>
  <c r="I82" i="73" s="1"/>
  <c r="C82" i="73"/>
  <c r="R81" i="73"/>
  <c r="M81" i="73"/>
  <c r="L81" i="73"/>
  <c r="K81" i="73"/>
  <c r="J81" i="73"/>
  <c r="F81" i="73"/>
  <c r="I81" i="73" s="1"/>
  <c r="C81" i="73"/>
  <c r="R80" i="73"/>
  <c r="M80" i="73"/>
  <c r="L80" i="73"/>
  <c r="K80" i="73"/>
  <c r="J80" i="73"/>
  <c r="F80" i="73"/>
  <c r="I80" i="73" s="1"/>
  <c r="C80" i="73"/>
  <c r="R79" i="73"/>
  <c r="M79" i="73"/>
  <c r="L79" i="73"/>
  <c r="K79" i="73"/>
  <c r="J79" i="73"/>
  <c r="F79" i="73"/>
  <c r="I79" i="73" s="1"/>
  <c r="C79" i="73"/>
  <c r="R78" i="73"/>
  <c r="M78" i="73"/>
  <c r="L78" i="73"/>
  <c r="K78" i="73"/>
  <c r="J78" i="73"/>
  <c r="F78" i="73"/>
  <c r="I78" i="73" s="1"/>
  <c r="C78" i="73"/>
  <c r="R77" i="73"/>
  <c r="M77" i="73"/>
  <c r="L77" i="73"/>
  <c r="K77" i="73"/>
  <c r="J77" i="73"/>
  <c r="F77" i="73"/>
  <c r="I77" i="73" s="1"/>
  <c r="C77" i="73"/>
  <c r="P76" i="73"/>
  <c r="M76" i="73"/>
  <c r="L76" i="73"/>
  <c r="K76" i="73"/>
  <c r="J76" i="73"/>
  <c r="F76" i="73"/>
  <c r="I76" i="73" s="1"/>
  <c r="C76" i="73"/>
  <c r="R75" i="73"/>
  <c r="M75" i="73"/>
  <c r="L75" i="73"/>
  <c r="K75" i="73"/>
  <c r="J75" i="73"/>
  <c r="F75" i="73"/>
  <c r="I75" i="73" s="1"/>
  <c r="C75" i="73"/>
  <c r="R74" i="73"/>
  <c r="M74" i="73"/>
  <c r="L74" i="73"/>
  <c r="K74" i="73"/>
  <c r="J74" i="73"/>
  <c r="F74" i="73"/>
  <c r="I74" i="73" s="1"/>
  <c r="C74" i="73"/>
  <c r="M73" i="73"/>
  <c r="L73" i="73"/>
  <c r="K73" i="73"/>
  <c r="J73" i="73"/>
  <c r="F73" i="73"/>
  <c r="I73" i="73" s="1"/>
  <c r="C73" i="73"/>
  <c r="R72" i="73"/>
  <c r="M72" i="73"/>
  <c r="L72" i="73"/>
  <c r="K72" i="73"/>
  <c r="J72" i="73"/>
  <c r="F72" i="73"/>
  <c r="I72" i="73" s="1"/>
  <c r="C72" i="73"/>
  <c r="P71" i="73"/>
  <c r="M71" i="73"/>
  <c r="L71" i="73"/>
  <c r="K71" i="73"/>
  <c r="J71" i="73"/>
  <c r="F71" i="73"/>
  <c r="I71" i="73" s="1"/>
  <c r="C71" i="73"/>
  <c r="R70" i="73"/>
  <c r="M70" i="73"/>
  <c r="L70" i="73"/>
  <c r="K70" i="73"/>
  <c r="J70" i="73"/>
  <c r="F70" i="73"/>
  <c r="I70" i="73" s="1"/>
  <c r="C70" i="73"/>
  <c r="M69" i="73"/>
  <c r="L69" i="73"/>
  <c r="K69" i="73"/>
  <c r="J69" i="73"/>
  <c r="F69" i="73"/>
  <c r="I69" i="73" s="1"/>
  <c r="C69" i="73"/>
  <c r="R68" i="73"/>
  <c r="M68" i="73"/>
  <c r="L68" i="73"/>
  <c r="K68" i="73"/>
  <c r="J68" i="73"/>
  <c r="F68" i="73"/>
  <c r="I68" i="73" s="1"/>
  <c r="C68" i="73"/>
  <c r="R67" i="73"/>
  <c r="M67" i="73"/>
  <c r="L67" i="73"/>
  <c r="K67" i="73"/>
  <c r="J67" i="73"/>
  <c r="F67" i="73"/>
  <c r="I67" i="73" s="1"/>
  <c r="C67" i="73"/>
  <c r="R66" i="73"/>
  <c r="M66" i="73"/>
  <c r="L66" i="73"/>
  <c r="K66" i="73"/>
  <c r="J66" i="73"/>
  <c r="F66" i="73"/>
  <c r="I66" i="73" s="1"/>
  <c r="C66" i="73"/>
  <c r="R65" i="73"/>
  <c r="M65" i="73"/>
  <c r="L65" i="73"/>
  <c r="K65" i="73"/>
  <c r="J65" i="73"/>
  <c r="F65" i="73"/>
  <c r="I65" i="73" s="1"/>
  <c r="C65" i="73"/>
  <c r="R64" i="73"/>
  <c r="M64" i="73"/>
  <c r="L64" i="73"/>
  <c r="K64" i="73"/>
  <c r="J64" i="73"/>
  <c r="F64" i="73"/>
  <c r="I64" i="73" s="1"/>
  <c r="C64" i="73"/>
  <c r="R63" i="73"/>
  <c r="M63" i="73"/>
  <c r="L63" i="73"/>
  <c r="K63" i="73"/>
  <c r="J63" i="73"/>
  <c r="F63" i="73"/>
  <c r="I63" i="73" s="1"/>
  <c r="C63" i="73"/>
  <c r="R62" i="73"/>
  <c r="M62" i="73"/>
  <c r="L62" i="73"/>
  <c r="K62" i="73"/>
  <c r="J62" i="73"/>
  <c r="F62" i="73"/>
  <c r="I62" i="73" s="1"/>
  <c r="C62" i="73"/>
  <c r="R61" i="73"/>
  <c r="M61" i="73"/>
  <c r="L61" i="73"/>
  <c r="K61" i="73"/>
  <c r="J61" i="73"/>
  <c r="F61" i="73"/>
  <c r="I61" i="73" s="1"/>
  <c r="C61" i="73"/>
  <c r="R60" i="73"/>
  <c r="M60" i="73"/>
  <c r="L60" i="73"/>
  <c r="K60" i="73"/>
  <c r="J60" i="73"/>
  <c r="F60" i="73"/>
  <c r="I60" i="73" s="1"/>
  <c r="C60" i="73"/>
  <c r="R59" i="73"/>
  <c r="M59" i="73"/>
  <c r="L59" i="73"/>
  <c r="K59" i="73"/>
  <c r="J59" i="73"/>
  <c r="F59" i="73"/>
  <c r="I59" i="73" s="1"/>
  <c r="C59" i="73"/>
  <c r="R58" i="73"/>
  <c r="M58" i="73"/>
  <c r="L58" i="73"/>
  <c r="K58" i="73"/>
  <c r="J58" i="73"/>
  <c r="F58" i="73"/>
  <c r="I58" i="73" s="1"/>
  <c r="C58" i="73"/>
  <c r="R57" i="73"/>
  <c r="M57" i="73"/>
  <c r="L57" i="73"/>
  <c r="K57" i="73"/>
  <c r="J57" i="73"/>
  <c r="F57" i="73"/>
  <c r="I57" i="73" s="1"/>
  <c r="C57" i="73"/>
  <c r="R56" i="73"/>
  <c r="M56" i="73"/>
  <c r="L56" i="73"/>
  <c r="K56" i="73"/>
  <c r="J56" i="73"/>
  <c r="F56" i="73"/>
  <c r="I56" i="73" s="1"/>
  <c r="C56" i="73"/>
  <c r="R55" i="73"/>
  <c r="M55" i="73"/>
  <c r="L55" i="73"/>
  <c r="K55" i="73"/>
  <c r="J55" i="73"/>
  <c r="F55" i="73"/>
  <c r="I55" i="73" s="1"/>
  <c r="C55" i="73"/>
  <c r="M54" i="73"/>
  <c r="L54" i="73"/>
  <c r="K54" i="73"/>
  <c r="J54" i="73"/>
  <c r="F54" i="73"/>
  <c r="I54" i="73" s="1"/>
  <c r="C54" i="73"/>
  <c r="R53" i="73"/>
  <c r="M53" i="73"/>
  <c r="L53" i="73"/>
  <c r="K53" i="73"/>
  <c r="J53" i="73"/>
  <c r="F53" i="73"/>
  <c r="I53" i="73" s="1"/>
  <c r="C53" i="73"/>
  <c r="R52" i="73"/>
  <c r="M52" i="73"/>
  <c r="L52" i="73"/>
  <c r="K52" i="73"/>
  <c r="J52" i="73"/>
  <c r="F52" i="73"/>
  <c r="I52" i="73" s="1"/>
  <c r="C52" i="73"/>
  <c r="R51" i="73"/>
  <c r="M51" i="73"/>
  <c r="L51" i="73"/>
  <c r="K51" i="73"/>
  <c r="J51" i="73"/>
  <c r="F51" i="73"/>
  <c r="I51" i="73" s="1"/>
  <c r="C51" i="73"/>
  <c r="R50" i="73"/>
  <c r="M50" i="73"/>
  <c r="L50" i="73"/>
  <c r="K50" i="73"/>
  <c r="J50" i="73"/>
  <c r="F50" i="73"/>
  <c r="I50" i="73" s="1"/>
  <c r="C50" i="73"/>
  <c r="P49" i="73"/>
  <c r="M49" i="73"/>
  <c r="L49" i="73"/>
  <c r="K49" i="73"/>
  <c r="J49" i="73"/>
  <c r="F49" i="73"/>
  <c r="I49" i="73" s="1"/>
  <c r="C49" i="73"/>
  <c r="R48" i="73"/>
  <c r="M48" i="73"/>
  <c r="L48" i="73"/>
  <c r="K48" i="73"/>
  <c r="J48" i="73"/>
  <c r="F48" i="73"/>
  <c r="I48" i="73" s="1"/>
  <c r="C48" i="73"/>
  <c r="R47" i="73"/>
  <c r="M47" i="73"/>
  <c r="L47" i="73"/>
  <c r="K47" i="73"/>
  <c r="J47" i="73"/>
  <c r="F47" i="73"/>
  <c r="I47" i="73" s="1"/>
  <c r="C47" i="73"/>
  <c r="R46" i="73"/>
  <c r="M46" i="73"/>
  <c r="L46" i="73"/>
  <c r="K46" i="73"/>
  <c r="J46" i="73"/>
  <c r="F46" i="73"/>
  <c r="I46" i="73" s="1"/>
  <c r="C46" i="73"/>
  <c r="R45" i="73"/>
  <c r="M45" i="73"/>
  <c r="L45" i="73"/>
  <c r="K45" i="73"/>
  <c r="J45" i="73"/>
  <c r="F45" i="73"/>
  <c r="I45" i="73" s="1"/>
  <c r="C45" i="73"/>
  <c r="R44" i="73"/>
  <c r="M44" i="73"/>
  <c r="L44" i="73"/>
  <c r="K44" i="73"/>
  <c r="J44" i="73"/>
  <c r="F44" i="73"/>
  <c r="I44" i="73" s="1"/>
  <c r="C44" i="73"/>
  <c r="R43" i="73"/>
  <c r="M43" i="73"/>
  <c r="L43" i="73"/>
  <c r="K43" i="73"/>
  <c r="J43" i="73"/>
  <c r="F43" i="73"/>
  <c r="I43" i="73" s="1"/>
  <c r="C43" i="73"/>
  <c r="R42" i="73"/>
  <c r="M42" i="73"/>
  <c r="L42" i="73"/>
  <c r="K42" i="73"/>
  <c r="J42" i="73"/>
  <c r="F42" i="73"/>
  <c r="I42" i="73" s="1"/>
  <c r="C42" i="73"/>
  <c r="P41" i="73"/>
  <c r="M41" i="73"/>
  <c r="L41" i="73"/>
  <c r="K41" i="73"/>
  <c r="J41" i="73"/>
  <c r="F41" i="73"/>
  <c r="I41" i="73" s="1"/>
  <c r="C41" i="73"/>
  <c r="R40" i="73"/>
  <c r="M40" i="73"/>
  <c r="L40" i="73"/>
  <c r="K40" i="73"/>
  <c r="J40" i="73"/>
  <c r="F40" i="73"/>
  <c r="I40" i="73" s="1"/>
  <c r="C40" i="73"/>
  <c r="R39" i="73"/>
  <c r="M39" i="73"/>
  <c r="L39" i="73"/>
  <c r="K39" i="73"/>
  <c r="J39" i="73"/>
  <c r="F39" i="73"/>
  <c r="I39" i="73" s="1"/>
  <c r="C39" i="73"/>
  <c r="M38" i="73"/>
  <c r="L38" i="73"/>
  <c r="K38" i="73"/>
  <c r="J38" i="73"/>
  <c r="F38" i="73"/>
  <c r="I38" i="73" s="1"/>
  <c r="C38" i="73"/>
  <c r="M37" i="73"/>
  <c r="L37" i="73"/>
  <c r="K37" i="73"/>
  <c r="J37" i="73"/>
  <c r="F37" i="73"/>
  <c r="I37" i="73" s="1"/>
  <c r="C37" i="73"/>
  <c r="R36" i="73"/>
  <c r="M36" i="73"/>
  <c r="L36" i="73"/>
  <c r="K36" i="73"/>
  <c r="J36" i="73"/>
  <c r="F36" i="73"/>
  <c r="I36" i="73" s="1"/>
  <c r="C36" i="73"/>
  <c r="R35" i="73"/>
  <c r="M35" i="73"/>
  <c r="L35" i="73"/>
  <c r="K35" i="73"/>
  <c r="J35" i="73"/>
  <c r="F35" i="73"/>
  <c r="I35" i="73" s="1"/>
  <c r="C35" i="73"/>
  <c r="P34" i="73"/>
  <c r="M34" i="73"/>
  <c r="L34" i="73"/>
  <c r="K34" i="73"/>
  <c r="J34" i="73"/>
  <c r="F34" i="73"/>
  <c r="I34" i="73" s="1"/>
  <c r="C34" i="73"/>
  <c r="M33" i="73"/>
  <c r="L33" i="73"/>
  <c r="K33" i="73"/>
  <c r="J33" i="73"/>
  <c r="F33" i="73"/>
  <c r="I33" i="73" s="1"/>
  <c r="C33" i="73"/>
  <c r="R32" i="73"/>
  <c r="M32" i="73"/>
  <c r="L32" i="73"/>
  <c r="K32" i="73"/>
  <c r="J32" i="73"/>
  <c r="F32" i="73"/>
  <c r="I32" i="73" s="1"/>
  <c r="C32" i="73"/>
  <c r="M31" i="73"/>
  <c r="L31" i="73"/>
  <c r="K31" i="73"/>
  <c r="J31" i="73"/>
  <c r="F31" i="73"/>
  <c r="I31" i="73" s="1"/>
  <c r="C31" i="73"/>
  <c r="R30" i="73"/>
  <c r="M30" i="73"/>
  <c r="L30" i="73"/>
  <c r="K30" i="73"/>
  <c r="J30" i="73"/>
  <c r="F30" i="73"/>
  <c r="I30" i="73" s="1"/>
  <c r="C30" i="73"/>
  <c r="R29" i="73"/>
  <c r="M29" i="73"/>
  <c r="L29" i="73"/>
  <c r="K29" i="73"/>
  <c r="J29" i="73"/>
  <c r="F29" i="73"/>
  <c r="I29" i="73" s="1"/>
  <c r="C29" i="73"/>
  <c r="R28" i="73"/>
  <c r="M28" i="73"/>
  <c r="L28" i="73"/>
  <c r="K28" i="73"/>
  <c r="J28" i="73"/>
  <c r="F28" i="73"/>
  <c r="I28" i="73" s="1"/>
  <c r="C28" i="73"/>
  <c r="R27" i="73"/>
  <c r="M27" i="73"/>
  <c r="L27" i="73"/>
  <c r="K27" i="73"/>
  <c r="J27" i="73"/>
  <c r="F27" i="73"/>
  <c r="I27" i="73" s="1"/>
  <c r="C27" i="73"/>
  <c r="R26" i="73"/>
  <c r="M26" i="73"/>
  <c r="L26" i="73"/>
  <c r="K26" i="73"/>
  <c r="J26" i="73"/>
  <c r="F26" i="73"/>
  <c r="I26" i="73" s="1"/>
  <c r="C26" i="73"/>
  <c r="R25" i="73"/>
  <c r="M25" i="73"/>
  <c r="L25" i="73"/>
  <c r="K25" i="73"/>
  <c r="J25" i="73"/>
  <c r="F25" i="73"/>
  <c r="I25" i="73" s="1"/>
  <c r="C25" i="73"/>
  <c r="R24" i="73"/>
  <c r="M24" i="73"/>
  <c r="L24" i="73"/>
  <c r="K24" i="73"/>
  <c r="J24" i="73"/>
  <c r="F24" i="73"/>
  <c r="I24" i="73" s="1"/>
  <c r="C24" i="73"/>
  <c r="R23" i="73"/>
  <c r="M23" i="73"/>
  <c r="L23" i="73"/>
  <c r="K23" i="73"/>
  <c r="J23" i="73"/>
  <c r="F23" i="73"/>
  <c r="I23" i="73" s="1"/>
  <c r="C23" i="73"/>
  <c r="P22" i="73"/>
  <c r="M22" i="73"/>
  <c r="L22" i="73"/>
  <c r="K22" i="73"/>
  <c r="J22" i="73"/>
  <c r="F22" i="73"/>
  <c r="I22" i="73" s="1"/>
  <c r="C22" i="73"/>
  <c r="R21" i="73"/>
  <c r="M21" i="73"/>
  <c r="L21" i="73"/>
  <c r="K21" i="73"/>
  <c r="J21" i="73"/>
  <c r="F21" i="73"/>
  <c r="I21" i="73" s="1"/>
  <c r="C21" i="73"/>
  <c r="R20" i="73"/>
  <c r="M20" i="73"/>
  <c r="L20" i="73"/>
  <c r="K20" i="73"/>
  <c r="J20" i="73"/>
  <c r="F20" i="73"/>
  <c r="I20" i="73" s="1"/>
  <c r="C20" i="73"/>
  <c r="R19" i="73"/>
  <c r="M19" i="73"/>
  <c r="L19" i="73"/>
  <c r="K19" i="73"/>
  <c r="J19" i="73"/>
  <c r="F19" i="73"/>
  <c r="I19" i="73" s="1"/>
  <c r="C19" i="73"/>
  <c r="R18" i="73"/>
  <c r="M18" i="73"/>
  <c r="L18" i="73"/>
  <c r="K18" i="73"/>
  <c r="J18" i="73"/>
  <c r="F18" i="73"/>
  <c r="I18" i="73" s="1"/>
  <c r="C18" i="73"/>
  <c r="P17" i="73"/>
  <c r="M17" i="73"/>
  <c r="L17" i="73"/>
  <c r="K17" i="73"/>
  <c r="J17" i="73"/>
  <c r="F17" i="73"/>
  <c r="I17" i="73" s="1"/>
  <c r="C17" i="73"/>
  <c r="M16" i="73"/>
  <c r="L16" i="73"/>
  <c r="K16" i="73"/>
  <c r="J16" i="73"/>
  <c r="F16" i="73"/>
  <c r="I16" i="73" s="1"/>
  <c r="C16" i="73"/>
  <c r="M15" i="73"/>
  <c r="L15" i="73"/>
  <c r="K15" i="73"/>
  <c r="J15" i="73"/>
  <c r="F15" i="73"/>
  <c r="I15" i="73" s="1"/>
  <c r="C15" i="73"/>
  <c r="R14" i="73"/>
  <c r="M14" i="73"/>
  <c r="L14" i="73"/>
  <c r="K14" i="73"/>
  <c r="J14" i="73"/>
  <c r="F14" i="73"/>
  <c r="I14" i="73" s="1"/>
  <c r="C14" i="73"/>
  <c r="R13" i="73"/>
  <c r="M13" i="73"/>
  <c r="L13" i="73"/>
  <c r="K13" i="73"/>
  <c r="J13" i="73"/>
  <c r="F13" i="73"/>
  <c r="I13" i="73" s="1"/>
  <c r="C13" i="73"/>
  <c r="P12" i="73"/>
  <c r="M12" i="73"/>
  <c r="L12" i="73"/>
  <c r="K12" i="73"/>
  <c r="J12" i="73"/>
  <c r="F12" i="73"/>
  <c r="I12" i="73" s="1"/>
  <c r="C12" i="73"/>
  <c r="R11" i="73"/>
  <c r="M11" i="73"/>
  <c r="L11" i="73"/>
  <c r="K11" i="73"/>
  <c r="J11" i="73"/>
  <c r="F11" i="73"/>
  <c r="I11" i="73" s="1"/>
  <c r="C11" i="73"/>
  <c r="R10" i="73"/>
  <c r="M10" i="73"/>
  <c r="L10" i="73"/>
  <c r="K10" i="73"/>
  <c r="J10" i="73"/>
  <c r="F10" i="73"/>
  <c r="I10" i="73" s="1"/>
  <c r="C10" i="73"/>
  <c r="P9" i="73"/>
  <c r="M9" i="73"/>
  <c r="L9" i="73"/>
  <c r="K9" i="73"/>
  <c r="J9" i="73"/>
  <c r="F9" i="73"/>
  <c r="I9" i="73" s="1"/>
  <c r="C9" i="73"/>
  <c r="R8" i="73"/>
  <c r="M8" i="73"/>
  <c r="L8" i="73"/>
  <c r="K8" i="73"/>
  <c r="J8" i="73"/>
  <c r="F8" i="73"/>
  <c r="I8" i="73" s="1"/>
  <c r="C8" i="73"/>
  <c r="R7" i="73"/>
  <c r="M7" i="73"/>
  <c r="L7" i="73"/>
  <c r="K7" i="73"/>
  <c r="J7" i="73"/>
  <c r="F7" i="73"/>
  <c r="I7" i="73" s="1"/>
  <c r="C7" i="73"/>
  <c r="R6" i="73"/>
  <c r="M6" i="73"/>
  <c r="L6" i="73"/>
  <c r="K6" i="73"/>
  <c r="J6" i="73"/>
  <c r="F6" i="73"/>
  <c r="I6" i="73" s="1"/>
  <c r="C6" i="73"/>
  <c r="M5" i="73"/>
  <c r="L5" i="73"/>
  <c r="K5" i="73"/>
  <c r="J5" i="73"/>
  <c r="F5" i="73"/>
  <c r="I5" i="73" s="1"/>
  <c r="C5" i="73"/>
  <c r="R4" i="73"/>
  <c r="M4" i="73"/>
  <c r="L4" i="73"/>
  <c r="K4" i="73"/>
  <c r="J4" i="73"/>
  <c r="F4" i="73"/>
  <c r="I4" i="73" s="1"/>
  <c r="C4" i="73"/>
  <c r="R3" i="73"/>
  <c r="M3" i="73"/>
  <c r="L3" i="73"/>
  <c r="K3" i="73"/>
  <c r="J3" i="73"/>
  <c r="F3" i="73"/>
  <c r="I3" i="73" s="1"/>
  <c r="C3" i="73"/>
  <c r="R167" i="71"/>
  <c r="R166" i="71"/>
  <c r="R165" i="71"/>
  <c r="R164" i="71"/>
  <c r="R162" i="71"/>
  <c r="R161" i="71"/>
  <c r="R160" i="71"/>
  <c r="R159" i="71"/>
  <c r="R158" i="71"/>
  <c r="R157" i="71"/>
  <c r="R156" i="71"/>
  <c r="R155" i="71"/>
  <c r="R154" i="71"/>
  <c r="R153" i="71"/>
  <c r="R152" i="71"/>
  <c r="R151" i="71"/>
  <c r="R147" i="71"/>
  <c r="R145" i="71"/>
  <c r="R143" i="71"/>
  <c r="R142" i="71"/>
  <c r="R141" i="71"/>
  <c r="R137" i="71"/>
  <c r="R136" i="71"/>
  <c r="R135" i="71"/>
  <c r="R134" i="71"/>
  <c r="R133" i="71"/>
  <c r="R131" i="71"/>
  <c r="R130" i="71"/>
  <c r="R129" i="71"/>
  <c r="R128" i="71"/>
  <c r="R127" i="71"/>
  <c r="R126" i="71"/>
  <c r="R125" i="71"/>
  <c r="R124" i="71"/>
  <c r="R121" i="71"/>
  <c r="R120" i="71"/>
  <c r="R119" i="71"/>
  <c r="R118" i="71"/>
  <c r="R116" i="71"/>
  <c r="R115" i="71"/>
  <c r="R114" i="71"/>
  <c r="R113" i="71"/>
  <c r="R112" i="71"/>
  <c r="R111" i="71"/>
  <c r="R110" i="71"/>
  <c r="R109" i="71"/>
  <c r="R108" i="71"/>
  <c r="R107" i="71"/>
  <c r="R105" i="71"/>
  <c r="R104" i="71"/>
  <c r="R103" i="71"/>
  <c r="R101" i="71"/>
  <c r="R100" i="71"/>
  <c r="R99" i="71"/>
  <c r="R97" i="71"/>
  <c r="R95" i="71"/>
  <c r="R94" i="71"/>
  <c r="R92" i="71"/>
  <c r="R91" i="71"/>
  <c r="R90" i="71"/>
  <c r="R89" i="71"/>
  <c r="R88" i="71"/>
  <c r="R86" i="71"/>
  <c r="R85" i="71"/>
  <c r="R81" i="71"/>
  <c r="R80" i="71"/>
  <c r="R79" i="71"/>
  <c r="R78" i="71"/>
  <c r="R77" i="71"/>
  <c r="R75" i="71"/>
  <c r="R74" i="71"/>
  <c r="R72" i="71"/>
  <c r="R70" i="71"/>
  <c r="R68" i="71"/>
  <c r="R67" i="71"/>
  <c r="R66" i="71"/>
  <c r="R65" i="71"/>
  <c r="R64" i="71"/>
  <c r="R63" i="71"/>
  <c r="R62" i="71"/>
  <c r="R61" i="71"/>
  <c r="R60" i="71"/>
  <c r="R59" i="71"/>
  <c r="R58" i="71"/>
  <c r="R57" i="71"/>
  <c r="R56" i="71"/>
  <c r="R55" i="71"/>
  <c r="R53" i="71"/>
  <c r="R52" i="71"/>
  <c r="R51" i="71"/>
  <c r="R50" i="71"/>
  <c r="R48" i="71"/>
  <c r="R47" i="71"/>
  <c r="R46" i="71"/>
  <c r="R45" i="71"/>
  <c r="R44" i="71"/>
  <c r="R43" i="71"/>
  <c r="R42" i="71"/>
  <c r="R40" i="71"/>
  <c r="R39" i="71"/>
  <c r="R36" i="71"/>
  <c r="R35" i="71"/>
  <c r="R32" i="71"/>
  <c r="R30" i="71"/>
  <c r="R29" i="71"/>
  <c r="R28" i="71"/>
  <c r="R27" i="71"/>
  <c r="R26" i="71"/>
  <c r="R25" i="71"/>
  <c r="R24" i="71"/>
  <c r="R23" i="71"/>
  <c r="R21" i="71"/>
  <c r="R20" i="71"/>
  <c r="R19" i="71"/>
  <c r="R18" i="71"/>
  <c r="R14" i="71"/>
  <c r="R13" i="71"/>
  <c r="R11" i="71"/>
  <c r="R10" i="71"/>
  <c r="R8" i="71"/>
  <c r="R7" i="71"/>
  <c r="R6" i="71"/>
  <c r="R4" i="71"/>
  <c r="R3" i="71"/>
  <c r="P169" i="71"/>
  <c r="P163" i="71"/>
  <c r="P150" i="71"/>
  <c r="P148" i="71"/>
  <c r="P140" i="71"/>
  <c r="P138" i="71"/>
  <c r="P132" i="71"/>
  <c r="P122" i="71"/>
  <c r="P106" i="71"/>
  <c r="P96" i="71"/>
  <c r="P87" i="71"/>
  <c r="P84" i="71"/>
  <c r="P83" i="71"/>
  <c r="P76" i="71"/>
  <c r="P71" i="71"/>
  <c r="P49" i="71"/>
  <c r="P41" i="71"/>
  <c r="P34" i="71"/>
  <c r="P22" i="71"/>
  <c r="P17" i="71"/>
  <c r="P12" i="71"/>
  <c r="P9" i="71"/>
  <c r="M96" i="71"/>
  <c r="L96" i="71"/>
  <c r="K96" i="71"/>
  <c r="J96" i="71"/>
  <c r="F96" i="71"/>
  <c r="I96" i="71" s="1"/>
  <c r="C96" i="71"/>
  <c r="M22" i="71"/>
  <c r="L22" i="71"/>
  <c r="K22" i="71"/>
  <c r="J22" i="71"/>
  <c r="F22" i="71"/>
  <c r="I22" i="71" s="1"/>
  <c r="C22" i="71"/>
  <c r="M71" i="71"/>
  <c r="L71" i="71"/>
  <c r="K71" i="71"/>
  <c r="J71" i="71"/>
  <c r="F71" i="71"/>
  <c r="I71" i="71" s="1"/>
  <c r="C71" i="71"/>
  <c r="M9" i="71"/>
  <c r="L9" i="71"/>
  <c r="K9" i="71"/>
  <c r="J9" i="71"/>
  <c r="F9" i="71"/>
  <c r="I9" i="71" s="1"/>
  <c r="C9" i="71"/>
  <c r="M34" i="71"/>
  <c r="L34" i="71"/>
  <c r="K34" i="71"/>
  <c r="J34" i="71"/>
  <c r="F34" i="71"/>
  <c r="I34" i="71" s="1"/>
  <c r="C34" i="71"/>
  <c r="M106" i="71"/>
  <c r="L106" i="71"/>
  <c r="K106" i="71"/>
  <c r="J106" i="71"/>
  <c r="F106" i="71"/>
  <c r="I106" i="71" s="1"/>
  <c r="C106" i="71"/>
  <c r="M138" i="71"/>
  <c r="L138" i="71"/>
  <c r="K138" i="71"/>
  <c r="J138" i="71"/>
  <c r="F138" i="71"/>
  <c r="I138" i="71" s="1"/>
  <c r="C138" i="71"/>
  <c r="M70" i="71"/>
  <c r="L70" i="71"/>
  <c r="K70" i="71"/>
  <c r="J70" i="71"/>
  <c r="F70" i="71"/>
  <c r="I70" i="71" s="1"/>
  <c r="C70" i="71"/>
  <c r="M105" i="71"/>
  <c r="L105" i="71"/>
  <c r="K105" i="71"/>
  <c r="J105" i="71"/>
  <c r="F105" i="71"/>
  <c r="I105" i="71" s="1"/>
  <c r="C105" i="71"/>
  <c r="M104" i="71"/>
  <c r="L104" i="71"/>
  <c r="K104" i="71"/>
  <c r="J104" i="71"/>
  <c r="F104" i="71"/>
  <c r="I104" i="71" s="1"/>
  <c r="C104" i="71"/>
  <c r="M49" i="71"/>
  <c r="L49" i="71"/>
  <c r="K49" i="71"/>
  <c r="J49" i="71"/>
  <c r="F49" i="71"/>
  <c r="I49" i="71" s="1"/>
  <c r="C49" i="71"/>
  <c r="M137" i="71"/>
  <c r="L137" i="71"/>
  <c r="K137" i="71"/>
  <c r="J137" i="71"/>
  <c r="F137" i="71"/>
  <c r="I137" i="71" s="1"/>
  <c r="C137" i="71"/>
  <c r="M76" i="71"/>
  <c r="L76" i="71"/>
  <c r="K76" i="71"/>
  <c r="J76" i="71"/>
  <c r="F76" i="71"/>
  <c r="I76" i="71" s="1"/>
  <c r="C76" i="71"/>
  <c r="M150" i="71"/>
  <c r="L150" i="71"/>
  <c r="K150" i="71"/>
  <c r="J150" i="71"/>
  <c r="F150" i="71"/>
  <c r="I150" i="71" s="1"/>
  <c r="C150" i="71"/>
  <c r="M32" i="71"/>
  <c r="L32" i="71"/>
  <c r="K32" i="71"/>
  <c r="J32" i="71"/>
  <c r="F32" i="71"/>
  <c r="I32" i="71" s="1"/>
  <c r="C32" i="71"/>
  <c r="M8" i="71"/>
  <c r="L8" i="71"/>
  <c r="K8" i="71"/>
  <c r="J8" i="71"/>
  <c r="F8" i="71"/>
  <c r="I8" i="71" s="1"/>
  <c r="C8" i="71"/>
  <c r="M48" i="71"/>
  <c r="L48" i="71"/>
  <c r="K48" i="71"/>
  <c r="J48" i="71"/>
  <c r="F48" i="71"/>
  <c r="I48" i="71" s="1"/>
  <c r="C48" i="71"/>
  <c r="M149" i="71"/>
  <c r="L149" i="71"/>
  <c r="K149" i="71"/>
  <c r="J149" i="71"/>
  <c r="F149" i="71"/>
  <c r="I149" i="71" s="1"/>
  <c r="C149" i="71"/>
  <c r="M122" i="71"/>
  <c r="L122" i="71"/>
  <c r="K122" i="71"/>
  <c r="J122" i="71"/>
  <c r="F122" i="71"/>
  <c r="I122" i="71" s="1"/>
  <c r="C122" i="71"/>
  <c r="M132" i="71"/>
  <c r="L132" i="71"/>
  <c r="K132" i="71"/>
  <c r="J132" i="71"/>
  <c r="F132" i="71"/>
  <c r="I132" i="71" s="1"/>
  <c r="C132" i="71"/>
  <c r="M95" i="71"/>
  <c r="L95" i="71"/>
  <c r="K95" i="71"/>
  <c r="J95" i="71"/>
  <c r="F95" i="71"/>
  <c r="I95" i="71" s="1"/>
  <c r="C95" i="71"/>
  <c r="M163" i="71"/>
  <c r="L163" i="71"/>
  <c r="K163" i="71"/>
  <c r="J163" i="71"/>
  <c r="F163" i="71"/>
  <c r="I163" i="71" s="1"/>
  <c r="C163" i="71"/>
  <c r="M162" i="71"/>
  <c r="L162" i="71"/>
  <c r="K162" i="71"/>
  <c r="J162" i="71"/>
  <c r="F162" i="71"/>
  <c r="I162" i="71" s="1"/>
  <c r="C162" i="71"/>
  <c r="M144" i="71"/>
  <c r="L144" i="71"/>
  <c r="K144" i="71"/>
  <c r="J144" i="71"/>
  <c r="F144" i="71"/>
  <c r="I144" i="71" s="1"/>
  <c r="C144" i="71"/>
  <c r="M17" i="71"/>
  <c r="L17" i="71"/>
  <c r="K17" i="71"/>
  <c r="J17" i="71"/>
  <c r="F17" i="71"/>
  <c r="I17" i="71" s="1"/>
  <c r="C17" i="71"/>
  <c r="M54" i="71"/>
  <c r="L54" i="71"/>
  <c r="K54" i="71"/>
  <c r="J54" i="71"/>
  <c r="F54" i="71"/>
  <c r="I54" i="71" s="1"/>
  <c r="C54" i="71"/>
  <c r="M146" i="71"/>
  <c r="L146" i="71"/>
  <c r="K146" i="71"/>
  <c r="J146" i="71"/>
  <c r="F146" i="71"/>
  <c r="I146" i="71" s="1"/>
  <c r="C146" i="71"/>
  <c r="M161" i="71"/>
  <c r="L161" i="71"/>
  <c r="K161" i="71"/>
  <c r="J161" i="71"/>
  <c r="F161" i="71"/>
  <c r="I161" i="71" s="1"/>
  <c r="C161" i="71"/>
  <c r="M84" i="71"/>
  <c r="L84" i="71"/>
  <c r="K84" i="71"/>
  <c r="J84" i="71"/>
  <c r="F84" i="71"/>
  <c r="I84" i="71" s="1"/>
  <c r="C84" i="71"/>
  <c r="M139" i="71"/>
  <c r="L139" i="71"/>
  <c r="K139" i="71"/>
  <c r="J139" i="71"/>
  <c r="F139" i="71"/>
  <c r="I139" i="71" s="1"/>
  <c r="C139" i="71"/>
  <c r="M30" i="71"/>
  <c r="L30" i="71"/>
  <c r="K30" i="71"/>
  <c r="J30" i="71"/>
  <c r="F30" i="71"/>
  <c r="I30" i="71" s="1"/>
  <c r="C30" i="71"/>
  <c r="M83" i="71"/>
  <c r="L83" i="71"/>
  <c r="K83" i="71"/>
  <c r="J83" i="71"/>
  <c r="F83" i="71"/>
  <c r="I83" i="71" s="1"/>
  <c r="C83" i="71"/>
  <c r="M53" i="71"/>
  <c r="L53" i="71"/>
  <c r="K53" i="71"/>
  <c r="J53" i="71"/>
  <c r="F53" i="71"/>
  <c r="I53" i="71" s="1"/>
  <c r="C53" i="71"/>
  <c r="M168" i="71"/>
  <c r="L168" i="71"/>
  <c r="K168" i="71"/>
  <c r="J168" i="71"/>
  <c r="F168" i="71"/>
  <c r="I168" i="71" s="1"/>
  <c r="C168" i="71"/>
  <c r="M148" i="71"/>
  <c r="L148" i="71"/>
  <c r="K148" i="71"/>
  <c r="J148" i="71"/>
  <c r="F148" i="71"/>
  <c r="I148" i="71" s="1"/>
  <c r="C148" i="71"/>
  <c r="M29" i="71"/>
  <c r="L29" i="71"/>
  <c r="K29" i="71"/>
  <c r="J29" i="71"/>
  <c r="F29" i="71"/>
  <c r="I29" i="71" s="1"/>
  <c r="C29" i="71"/>
  <c r="M7" i="71"/>
  <c r="L7" i="71"/>
  <c r="K7" i="71"/>
  <c r="J7" i="71"/>
  <c r="F7" i="71"/>
  <c r="I7" i="71" s="1"/>
  <c r="C7" i="71"/>
  <c r="M75" i="71"/>
  <c r="L75" i="71"/>
  <c r="K75" i="71"/>
  <c r="J75" i="71"/>
  <c r="F75" i="71"/>
  <c r="I75" i="71" s="1"/>
  <c r="C75" i="71"/>
  <c r="M6" i="71"/>
  <c r="L6" i="71"/>
  <c r="K6" i="71"/>
  <c r="J6" i="71"/>
  <c r="F6" i="71"/>
  <c r="I6" i="71" s="1"/>
  <c r="C6" i="71"/>
  <c r="M41" i="71"/>
  <c r="L41" i="71"/>
  <c r="K41" i="71"/>
  <c r="J41" i="71"/>
  <c r="F41" i="71"/>
  <c r="I41" i="71" s="1"/>
  <c r="C41" i="71"/>
  <c r="M160" i="71"/>
  <c r="L160" i="71"/>
  <c r="K160" i="71"/>
  <c r="J160" i="71"/>
  <c r="F160" i="71"/>
  <c r="I160" i="71" s="1"/>
  <c r="C160" i="71"/>
  <c r="M81" i="71"/>
  <c r="L81" i="71"/>
  <c r="K81" i="71"/>
  <c r="J81" i="71"/>
  <c r="F81" i="71"/>
  <c r="I81" i="71" s="1"/>
  <c r="C81" i="71"/>
  <c r="M80" i="71"/>
  <c r="L80" i="71"/>
  <c r="K80" i="71"/>
  <c r="J80" i="71"/>
  <c r="F80" i="71"/>
  <c r="I80" i="71" s="1"/>
  <c r="C80" i="71"/>
  <c r="M147" i="71"/>
  <c r="L147" i="71"/>
  <c r="K147" i="71"/>
  <c r="J147" i="71"/>
  <c r="F147" i="71"/>
  <c r="I147" i="71" s="1"/>
  <c r="C147" i="71"/>
  <c r="M159" i="71"/>
  <c r="L159" i="71"/>
  <c r="K159" i="71"/>
  <c r="J159" i="71"/>
  <c r="F159" i="71"/>
  <c r="I159" i="71" s="1"/>
  <c r="C159" i="71"/>
  <c r="M123" i="71"/>
  <c r="L123" i="71"/>
  <c r="K123" i="71"/>
  <c r="J123" i="71"/>
  <c r="F123" i="71"/>
  <c r="I123" i="71" s="1"/>
  <c r="C123" i="71"/>
  <c r="M136" i="71"/>
  <c r="L136" i="71"/>
  <c r="K136" i="71"/>
  <c r="J136" i="71"/>
  <c r="F136" i="71"/>
  <c r="I136" i="71" s="1"/>
  <c r="C136" i="71"/>
  <c r="M94" i="71"/>
  <c r="L94" i="71"/>
  <c r="K94" i="71"/>
  <c r="J94" i="71"/>
  <c r="F94" i="71"/>
  <c r="I94" i="71" s="1"/>
  <c r="C94" i="71"/>
  <c r="M79" i="71"/>
  <c r="L79" i="71"/>
  <c r="K79" i="71"/>
  <c r="J79" i="71"/>
  <c r="F79" i="71"/>
  <c r="I79" i="71" s="1"/>
  <c r="C79" i="71"/>
  <c r="M121" i="71"/>
  <c r="L121" i="71"/>
  <c r="K121" i="71"/>
  <c r="J121" i="71"/>
  <c r="F121" i="71"/>
  <c r="I121" i="71" s="1"/>
  <c r="C121" i="71"/>
  <c r="M47" i="71"/>
  <c r="L47" i="71"/>
  <c r="K47" i="71"/>
  <c r="J47" i="71"/>
  <c r="F47" i="71"/>
  <c r="I47" i="71" s="1"/>
  <c r="C47" i="71"/>
  <c r="M117" i="71"/>
  <c r="L117" i="71"/>
  <c r="K117" i="71"/>
  <c r="J117" i="71"/>
  <c r="F117" i="71"/>
  <c r="I117" i="71" s="1"/>
  <c r="C117" i="71"/>
  <c r="M131" i="71"/>
  <c r="L131" i="71"/>
  <c r="K131" i="71"/>
  <c r="J131" i="71"/>
  <c r="F131" i="71"/>
  <c r="I131" i="71" s="1"/>
  <c r="C131" i="71"/>
  <c r="M78" i="71"/>
  <c r="L78" i="71"/>
  <c r="K78" i="71"/>
  <c r="J78" i="71"/>
  <c r="F78" i="71"/>
  <c r="I78" i="71" s="1"/>
  <c r="C78" i="71"/>
  <c r="M68" i="71"/>
  <c r="L68" i="71"/>
  <c r="K68" i="71"/>
  <c r="J68" i="71"/>
  <c r="F68" i="71"/>
  <c r="I68" i="71" s="1"/>
  <c r="C68" i="71"/>
  <c r="M145" i="71"/>
  <c r="L145" i="71"/>
  <c r="K145" i="71"/>
  <c r="J145" i="71"/>
  <c r="F145" i="71"/>
  <c r="I145" i="71" s="1"/>
  <c r="C145" i="71"/>
  <c r="M67" i="71"/>
  <c r="L67" i="71"/>
  <c r="K67" i="71"/>
  <c r="J67" i="71"/>
  <c r="F67" i="71"/>
  <c r="I67" i="71" s="1"/>
  <c r="C67" i="71"/>
  <c r="M120" i="71"/>
  <c r="L120" i="71"/>
  <c r="K120" i="71"/>
  <c r="J120" i="71"/>
  <c r="F120" i="71"/>
  <c r="I120" i="71" s="1"/>
  <c r="C120" i="71"/>
  <c r="M40" i="71"/>
  <c r="L40" i="71"/>
  <c r="K40" i="71"/>
  <c r="J40" i="71"/>
  <c r="F40" i="71"/>
  <c r="I40" i="71" s="1"/>
  <c r="C40" i="71"/>
  <c r="M12" i="71"/>
  <c r="L12" i="71"/>
  <c r="K12" i="71"/>
  <c r="J12" i="71"/>
  <c r="F12" i="71"/>
  <c r="I12" i="71" s="1"/>
  <c r="C12" i="71"/>
  <c r="M130" i="71"/>
  <c r="L130" i="71"/>
  <c r="K130" i="71"/>
  <c r="J130" i="71"/>
  <c r="F130" i="71"/>
  <c r="I130" i="71" s="1"/>
  <c r="C130" i="71"/>
  <c r="M52" i="71"/>
  <c r="L52" i="71"/>
  <c r="K52" i="71"/>
  <c r="J52" i="71"/>
  <c r="F52" i="71"/>
  <c r="I52" i="71" s="1"/>
  <c r="C52" i="71"/>
  <c r="M46" i="71"/>
  <c r="L46" i="71"/>
  <c r="K46" i="71"/>
  <c r="J46" i="71"/>
  <c r="F46" i="71"/>
  <c r="I46" i="71" s="1"/>
  <c r="C46" i="71"/>
  <c r="M92" i="71"/>
  <c r="L92" i="71"/>
  <c r="K92" i="71"/>
  <c r="J92" i="71"/>
  <c r="F92" i="71"/>
  <c r="I92" i="71" s="1"/>
  <c r="C92" i="71"/>
  <c r="M91" i="71"/>
  <c r="L91" i="71"/>
  <c r="K91" i="71"/>
  <c r="J91" i="71"/>
  <c r="F91" i="71"/>
  <c r="I91" i="71" s="1"/>
  <c r="C91" i="71"/>
  <c r="M66" i="71"/>
  <c r="L66" i="71"/>
  <c r="K66" i="71"/>
  <c r="J66" i="71"/>
  <c r="F66" i="71"/>
  <c r="I66" i="71" s="1"/>
  <c r="C66" i="71"/>
  <c r="M102" i="71"/>
  <c r="L102" i="71"/>
  <c r="K102" i="71"/>
  <c r="J102" i="71"/>
  <c r="F102" i="71"/>
  <c r="I102" i="71" s="1"/>
  <c r="C102" i="71"/>
  <c r="M90" i="71"/>
  <c r="L90" i="71"/>
  <c r="K90" i="71"/>
  <c r="J90" i="71"/>
  <c r="F90" i="71"/>
  <c r="I90" i="71" s="1"/>
  <c r="C90" i="71"/>
  <c r="M143" i="71"/>
  <c r="L143" i="71"/>
  <c r="K143" i="71"/>
  <c r="J143" i="71"/>
  <c r="F143" i="71"/>
  <c r="I143" i="71" s="1"/>
  <c r="C143" i="71"/>
  <c r="M140" i="71"/>
  <c r="L140" i="71"/>
  <c r="K140" i="71"/>
  <c r="J140" i="71"/>
  <c r="F140" i="71"/>
  <c r="I140" i="71" s="1"/>
  <c r="C140" i="71"/>
  <c r="M98" i="71"/>
  <c r="L98" i="71"/>
  <c r="K98" i="71"/>
  <c r="J98" i="71"/>
  <c r="F98" i="71"/>
  <c r="I98" i="71" s="1"/>
  <c r="C98" i="71"/>
  <c r="M158" i="71"/>
  <c r="L158" i="71"/>
  <c r="K158" i="71"/>
  <c r="J158" i="71"/>
  <c r="F158" i="71"/>
  <c r="I158" i="71" s="1"/>
  <c r="C158" i="71"/>
  <c r="M169" i="71"/>
  <c r="L169" i="71"/>
  <c r="K169" i="71"/>
  <c r="J169" i="71"/>
  <c r="F169" i="71"/>
  <c r="I169" i="71" s="1"/>
  <c r="C169" i="71"/>
  <c r="M93" i="71"/>
  <c r="L93" i="71"/>
  <c r="K93" i="71"/>
  <c r="J93" i="71"/>
  <c r="F93" i="71"/>
  <c r="I93" i="71" s="1"/>
  <c r="C93" i="71"/>
  <c r="M28" i="71"/>
  <c r="L28" i="71"/>
  <c r="K28" i="71"/>
  <c r="J28" i="71"/>
  <c r="F28" i="71"/>
  <c r="I28" i="71" s="1"/>
  <c r="C28" i="71"/>
  <c r="M119" i="71"/>
  <c r="L119" i="71"/>
  <c r="K119" i="71"/>
  <c r="J119" i="71"/>
  <c r="F119" i="71"/>
  <c r="I119" i="71" s="1"/>
  <c r="C119" i="71"/>
  <c r="M118" i="71"/>
  <c r="L118" i="71"/>
  <c r="K118" i="71"/>
  <c r="J118" i="71"/>
  <c r="F118" i="71"/>
  <c r="I118" i="71" s="1"/>
  <c r="C118" i="71"/>
  <c r="M39" i="71"/>
  <c r="L39" i="71"/>
  <c r="K39" i="71"/>
  <c r="J39" i="71"/>
  <c r="F39" i="71"/>
  <c r="I39" i="71" s="1"/>
  <c r="C39" i="71"/>
  <c r="M167" i="71"/>
  <c r="L167" i="71"/>
  <c r="K167" i="71"/>
  <c r="J167" i="71"/>
  <c r="F167" i="71"/>
  <c r="I167" i="71" s="1"/>
  <c r="C167" i="71"/>
  <c r="M116" i="71"/>
  <c r="L116" i="71"/>
  <c r="K116" i="71"/>
  <c r="J116" i="71"/>
  <c r="F116" i="71"/>
  <c r="I116" i="71" s="1"/>
  <c r="C116" i="71"/>
  <c r="M65" i="71"/>
  <c r="L65" i="71"/>
  <c r="K65" i="71"/>
  <c r="J65" i="71"/>
  <c r="F65" i="71"/>
  <c r="I65" i="71" s="1"/>
  <c r="C65" i="71"/>
  <c r="M45" i="71"/>
  <c r="L45" i="71"/>
  <c r="K45" i="71"/>
  <c r="J45" i="71"/>
  <c r="F45" i="71"/>
  <c r="I45" i="71" s="1"/>
  <c r="C45" i="71"/>
  <c r="M51" i="71"/>
  <c r="L51" i="71"/>
  <c r="K51" i="71"/>
  <c r="J51" i="71"/>
  <c r="F51" i="71"/>
  <c r="I51" i="71" s="1"/>
  <c r="C51" i="71"/>
  <c r="M89" i="71"/>
  <c r="L89" i="71"/>
  <c r="K89" i="71"/>
  <c r="J89" i="71"/>
  <c r="F89" i="71"/>
  <c r="I89" i="71" s="1"/>
  <c r="C89" i="71"/>
  <c r="M82" i="71"/>
  <c r="L82" i="71"/>
  <c r="K82" i="71"/>
  <c r="J82" i="71"/>
  <c r="F82" i="71"/>
  <c r="I82" i="71" s="1"/>
  <c r="C82" i="71"/>
  <c r="M115" i="71"/>
  <c r="L115" i="71"/>
  <c r="K115" i="71"/>
  <c r="J115" i="71"/>
  <c r="F115" i="71"/>
  <c r="I115" i="71" s="1"/>
  <c r="C115" i="71"/>
  <c r="M129" i="71"/>
  <c r="L129" i="71"/>
  <c r="K129" i="71"/>
  <c r="J129" i="71"/>
  <c r="F129" i="71"/>
  <c r="I129" i="71" s="1"/>
  <c r="C129" i="71"/>
  <c r="M103" i="71"/>
  <c r="L103" i="71"/>
  <c r="K103" i="71"/>
  <c r="J103" i="71"/>
  <c r="F103" i="71"/>
  <c r="I103" i="71" s="1"/>
  <c r="C103" i="71"/>
  <c r="M4" i="71"/>
  <c r="L4" i="71"/>
  <c r="K4" i="71"/>
  <c r="J4" i="71"/>
  <c r="F4" i="71"/>
  <c r="I4" i="71" s="1"/>
  <c r="C4" i="71"/>
  <c r="M44" i="71"/>
  <c r="L44" i="71"/>
  <c r="K44" i="71"/>
  <c r="J44" i="71"/>
  <c r="F44" i="71"/>
  <c r="I44" i="71" s="1"/>
  <c r="C44" i="71"/>
  <c r="M101" i="71"/>
  <c r="L101" i="71"/>
  <c r="K101" i="71"/>
  <c r="J101" i="71"/>
  <c r="F101" i="71"/>
  <c r="I101" i="71" s="1"/>
  <c r="C101" i="71"/>
  <c r="M36" i="71"/>
  <c r="L36" i="71"/>
  <c r="K36" i="71"/>
  <c r="J36" i="71"/>
  <c r="F36" i="71"/>
  <c r="I36" i="71" s="1"/>
  <c r="C36" i="71"/>
  <c r="M21" i="71"/>
  <c r="L21" i="71"/>
  <c r="K21" i="71"/>
  <c r="J21" i="71"/>
  <c r="F21" i="71"/>
  <c r="I21" i="71" s="1"/>
  <c r="C21" i="71"/>
  <c r="M73" i="71"/>
  <c r="L73" i="71"/>
  <c r="K73" i="71"/>
  <c r="J73" i="71"/>
  <c r="F73" i="71"/>
  <c r="I73" i="71" s="1"/>
  <c r="C73" i="71"/>
  <c r="M27" i="71"/>
  <c r="L27" i="71"/>
  <c r="K27" i="71"/>
  <c r="J27" i="71"/>
  <c r="F27" i="71"/>
  <c r="I27" i="71" s="1"/>
  <c r="C27" i="71"/>
  <c r="M64" i="71"/>
  <c r="L64" i="71"/>
  <c r="K64" i="71"/>
  <c r="J64" i="71"/>
  <c r="F64" i="71"/>
  <c r="I64" i="71" s="1"/>
  <c r="C64" i="71"/>
  <c r="M157" i="71"/>
  <c r="L157" i="71"/>
  <c r="K157" i="71"/>
  <c r="J157" i="71"/>
  <c r="F157" i="71"/>
  <c r="I157" i="71" s="1"/>
  <c r="C157" i="71"/>
  <c r="M69" i="71"/>
  <c r="L69" i="71"/>
  <c r="K69" i="71"/>
  <c r="J69" i="71"/>
  <c r="F69" i="71"/>
  <c r="I69" i="71" s="1"/>
  <c r="C69" i="71"/>
  <c r="M135" i="71"/>
  <c r="L135" i="71"/>
  <c r="K135" i="71"/>
  <c r="J135" i="71"/>
  <c r="F135" i="71"/>
  <c r="I135" i="71" s="1"/>
  <c r="C135" i="71"/>
  <c r="M114" i="71"/>
  <c r="L114" i="71"/>
  <c r="K114" i="71"/>
  <c r="J114" i="71"/>
  <c r="F114" i="71"/>
  <c r="I114" i="71" s="1"/>
  <c r="C114" i="71"/>
  <c r="M11" i="71"/>
  <c r="L11" i="71"/>
  <c r="K11" i="71"/>
  <c r="J11" i="71"/>
  <c r="F11" i="71"/>
  <c r="I11" i="71" s="1"/>
  <c r="C11" i="71"/>
  <c r="M43" i="71"/>
  <c r="L43" i="71"/>
  <c r="K43" i="71"/>
  <c r="J43" i="71"/>
  <c r="F43" i="71"/>
  <c r="I43" i="71" s="1"/>
  <c r="C43" i="71"/>
  <c r="M26" i="71"/>
  <c r="L26" i="71"/>
  <c r="K26" i="71"/>
  <c r="J26" i="71"/>
  <c r="F26" i="71"/>
  <c r="I26" i="71" s="1"/>
  <c r="C26" i="71"/>
  <c r="M166" i="71"/>
  <c r="L166" i="71"/>
  <c r="K166" i="71"/>
  <c r="J166" i="71"/>
  <c r="F166" i="71"/>
  <c r="I166" i="71" s="1"/>
  <c r="C166" i="71"/>
  <c r="M156" i="71"/>
  <c r="L156" i="71"/>
  <c r="K156" i="71"/>
  <c r="J156" i="71"/>
  <c r="F156" i="71"/>
  <c r="I156" i="71" s="1"/>
  <c r="C156" i="71"/>
  <c r="M42" i="71"/>
  <c r="L42" i="71"/>
  <c r="K42" i="71"/>
  <c r="J42" i="71"/>
  <c r="F42" i="71"/>
  <c r="I42" i="71" s="1"/>
  <c r="C42" i="71"/>
  <c r="M113" i="71"/>
  <c r="L113" i="71"/>
  <c r="K113" i="71"/>
  <c r="J113" i="71"/>
  <c r="F113" i="71"/>
  <c r="I113" i="71" s="1"/>
  <c r="C113" i="71"/>
  <c r="M134" i="71"/>
  <c r="L134" i="71"/>
  <c r="K134" i="71"/>
  <c r="J134" i="71"/>
  <c r="F134" i="71"/>
  <c r="I134" i="71" s="1"/>
  <c r="C134" i="71"/>
  <c r="M14" i="71"/>
  <c r="L14" i="71"/>
  <c r="K14" i="71"/>
  <c r="J14" i="71"/>
  <c r="F14" i="71"/>
  <c r="I14" i="71" s="1"/>
  <c r="C14" i="71"/>
  <c r="M63" i="71"/>
  <c r="L63" i="71"/>
  <c r="K63" i="71"/>
  <c r="J63" i="71"/>
  <c r="F63" i="71"/>
  <c r="I63" i="71" s="1"/>
  <c r="C63" i="71"/>
  <c r="M20" i="71"/>
  <c r="L20" i="71"/>
  <c r="K20" i="71"/>
  <c r="J20" i="71"/>
  <c r="F20" i="71"/>
  <c r="I20" i="71" s="1"/>
  <c r="C20" i="71"/>
  <c r="M62" i="71"/>
  <c r="L62" i="71"/>
  <c r="K62" i="71"/>
  <c r="J62" i="71"/>
  <c r="F62" i="71"/>
  <c r="I62" i="71" s="1"/>
  <c r="C62" i="71"/>
  <c r="M133" i="71"/>
  <c r="L133" i="71"/>
  <c r="K133" i="71"/>
  <c r="J133" i="71"/>
  <c r="F133" i="71"/>
  <c r="I133" i="71" s="1"/>
  <c r="C133" i="71"/>
  <c r="M61" i="71"/>
  <c r="L61" i="71"/>
  <c r="K61" i="71"/>
  <c r="J61" i="71"/>
  <c r="F61" i="71"/>
  <c r="I61" i="71" s="1"/>
  <c r="C61" i="71"/>
  <c r="M35" i="71"/>
  <c r="L35" i="71"/>
  <c r="K35" i="71"/>
  <c r="J35" i="71"/>
  <c r="F35" i="71"/>
  <c r="I35" i="71" s="1"/>
  <c r="C35" i="71"/>
  <c r="M142" i="71"/>
  <c r="L142" i="71"/>
  <c r="K142" i="71"/>
  <c r="J142" i="71"/>
  <c r="F142" i="71"/>
  <c r="I142" i="71" s="1"/>
  <c r="C142" i="71"/>
  <c r="M155" i="71"/>
  <c r="L155" i="71"/>
  <c r="K155" i="71"/>
  <c r="J155" i="71"/>
  <c r="F155" i="71"/>
  <c r="I155" i="71" s="1"/>
  <c r="C155" i="71"/>
  <c r="M128" i="71"/>
  <c r="L128" i="71"/>
  <c r="K128" i="71"/>
  <c r="J128" i="71"/>
  <c r="F128" i="71"/>
  <c r="I128" i="71" s="1"/>
  <c r="C128" i="71"/>
  <c r="M127" i="71"/>
  <c r="L127" i="71"/>
  <c r="K127" i="71"/>
  <c r="J127" i="71"/>
  <c r="F127" i="71"/>
  <c r="I127" i="71" s="1"/>
  <c r="C127" i="71"/>
  <c r="M87" i="71"/>
  <c r="L87" i="71"/>
  <c r="K87" i="71"/>
  <c r="J87" i="71"/>
  <c r="F87" i="71"/>
  <c r="I87" i="71" s="1"/>
  <c r="C87" i="71"/>
  <c r="M154" i="71"/>
  <c r="L154" i="71"/>
  <c r="K154" i="71"/>
  <c r="J154" i="71"/>
  <c r="F154" i="71"/>
  <c r="I154" i="71" s="1"/>
  <c r="C154" i="71"/>
  <c r="M25" i="71"/>
  <c r="L25" i="71"/>
  <c r="K25" i="71"/>
  <c r="J25" i="71"/>
  <c r="F25" i="71"/>
  <c r="I25" i="71" s="1"/>
  <c r="C25" i="71"/>
  <c r="M19" i="71"/>
  <c r="L19" i="71"/>
  <c r="K19" i="71"/>
  <c r="J19" i="71"/>
  <c r="F19" i="71"/>
  <c r="I19" i="71" s="1"/>
  <c r="C19" i="71"/>
  <c r="M100" i="71"/>
  <c r="L100" i="71"/>
  <c r="K100" i="71"/>
  <c r="J100" i="71"/>
  <c r="F100" i="71"/>
  <c r="I100" i="71" s="1"/>
  <c r="C100" i="71"/>
  <c r="M60" i="71"/>
  <c r="L60" i="71"/>
  <c r="K60" i="71"/>
  <c r="J60" i="71"/>
  <c r="F60" i="71"/>
  <c r="I60" i="71" s="1"/>
  <c r="C60" i="71"/>
  <c r="M24" i="71"/>
  <c r="L24" i="71"/>
  <c r="K24" i="71"/>
  <c r="J24" i="71"/>
  <c r="F24" i="71"/>
  <c r="I24" i="71" s="1"/>
  <c r="C24" i="71"/>
  <c r="M99" i="71"/>
  <c r="L99" i="71"/>
  <c r="K99" i="71"/>
  <c r="J99" i="71"/>
  <c r="F99" i="71"/>
  <c r="I99" i="71" s="1"/>
  <c r="C99" i="71"/>
  <c r="M86" i="71"/>
  <c r="L86" i="71"/>
  <c r="K86" i="71"/>
  <c r="J86" i="71"/>
  <c r="F86" i="71"/>
  <c r="I86" i="71" s="1"/>
  <c r="C86" i="71"/>
  <c r="M112" i="71"/>
  <c r="L112" i="71"/>
  <c r="K112" i="71"/>
  <c r="J112" i="71"/>
  <c r="F112" i="71"/>
  <c r="I112" i="71" s="1"/>
  <c r="C112" i="71"/>
  <c r="M141" i="71"/>
  <c r="L141" i="71"/>
  <c r="K141" i="71"/>
  <c r="J141" i="71"/>
  <c r="F141" i="71"/>
  <c r="I141" i="71" s="1"/>
  <c r="C141" i="71"/>
  <c r="M59" i="71"/>
  <c r="L59" i="71"/>
  <c r="K59" i="71"/>
  <c r="J59" i="71"/>
  <c r="F59" i="71"/>
  <c r="I59" i="71" s="1"/>
  <c r="C59" i="71"/>
  <c r="M38" i="71"/>
  <c r="L38" i="71"/>
  <c r="K38" i="71"/>
  <c r="J38" i="71"/>
  <c r="F38" i="71"/>
  <c r="I38" i="71" s="1"/>
  <c r="C38" i="71"/>
  <c r="M37" i="71"/>
  <c r="L37" i="71"/>
  <c r="K37" i="71"/>
  <c r="J37" i="71"/>
  <c r="F37" i="71"/>
  <c r="I37" i="71" s="1"/>
  <c r="C37" i="71"/>
  <c r="M23" i="71"/>
  <c r="L23" i="71"/>
  <c r="K23" i="71"/>
  <c r="J23" i="71"/>
  <c r="F23" i="71"/>
  <c r="I23" i="71" s="1"/>
  <c r="C23" i="71"/>
  <c r="M165" i="71"/>
  <c r="L165" i="71"/>
  <c r="K165" i="71"/>
  <c r="J165" i="71"/>
  <c r="F165" i="71"/>
  <c r="I165" i="71" s="1"/>
  <c r="C165" i="71"/>
  <c r="M58" i="71"/>
  <c r="L58" i="71"/>
  <c r="K58" i="71"/>
  <c r="J58" i="71"/>
  <c r="F58" i="71"/>
  <c r="I58" i="71" s="1"/>
  <c r="C58" i="71"/>
  <c r="M33" i="71"/>
  <c r="L33" i="71"/>
  <c r="K33" i="71"/>
  <c r="J33" i="71"/>
  <c r="F33" i="71"/>
  <c r="I33" i="71" s="1"/>
  <c r="C33" i="71"/>
  <c r="M111" i="71"/>
  <c r="L111" i="71"/>
  <c r="K111" i="71"/>
  <c r="J111" i="71"/>
  <c r="F111" i="71"/>
  <c r="I111" i="71" s="1"/>
  <c r="C111" i="71"/>
  <c r="M31" i="71"/>
  <c r="L31" i="71"/>
  <c r="K31" i="71"/>
  <c r="J31" i="71"/>
  <c r="F31" i="71"/>
  <c r="I31" i="71" s="1"/>
  <c r="C31" i="71"/>
  <c r="M110" i="71"/>
  <c r="L110" i="71"/>
  <c r="K110" i="71"/>
  <c r="J110" i="71"/>
  <c r="F110" i="71"/>
  <c r="I110" i="71" s="1"/>
  <c r="C110" i="71"/>
  <c r="M74" i="71"/>
  <c r="L74" i="71"/>
  <c r="K74" i="71"/>
  <c r="J74" i="71"/>
  <c r="F74" i="71"/>
  <c r="I74" i="71" s="1"/>
  <c r="C74" i="71"/>
  <c r="M164" i="71"/>
  <c r="L164" i="71"/>
  <c r="K164" i="71"/>
  <c r="J164" i="71"/>
  <c r="F164" i="71"/>
  <c r="I164" i="71" s="1"/>
  <c r="C164" i="71"/>
  <c r="M72" i="71"/>
  <c r="L72" i="71"/>
  <c r="K72" i="71"/>
  <c r="J72" i="71"/>
  <c r="F72" i="71"/>
  <c r="I72" i="71" s="1"/>
  <c r="C72" i="71"/>
  <c r="M109" i="71"/>
  <c r="L109" i="71"/>
  <c r="K109" i="71"/>
  <c r="J109" i="71"/>
  <c r="F109" i="71"/>
  <c r="I109" i="71" s="1"/>
  <c r="C109" i="71"/>
  <c r="M126" i="71"/>
  <c r="L126" i="71"/>
  <c r="K126" i="71"/>
  <c r="J126" i="71"/>
  <c r="F126" i="71"/>
  <c r="I126" i="71" s="1"/>
  <c r="C126" i="71"/>
  <c r="M108" i="71"/>
  <c r="L108" i="71"/>
  <c r="K108" i="71"/>
  <c r="J108" i="71"/>
  <c r="F108" i="71"/>
  <c r="I108" i="71" s="1"/>
  <c r="C108" i="71"/>
  <c r="M125" i="71"/>
  <c r="L125" i="71"/>
  <c r="K125" i="71"/>
  <c r="J125" i="71"/>
  <c r="F125" i="71"/>
  <c r="I125" i="71" s="1"/>
  <c r="C125" i="71"/>
  <c r="M57" i="71"/>
  <c r="L57" i="71"/>
  <c r="K57" i="71"/>
  <c r="J57" i="71"/>
  <c r="F57" i="71"/>
  <c r="I57" i="71" s="1"/>
  <c r="C57" i="71"/>
  <c r="M153" i="71"/>
  <c r="L153" i="71"/>
  <c r="K153" i="71"/>
  <c r="J153" i="71"/>
  <c r="F153" i="71"/>
  <c r="I153" i="71" s="1"/>
  <c r="C153" i="71"/>
  <c r="M56" i="71"/>
  <c r="L56" i="71"/>
  <c r="K56" i="71"/>
  <c r="J56" i="71"/>
  <c r="F56" i="71"/>
  <c r="I56" i="71" s="1"/>
  <c r="C56" i="71"/>
  <c r="M3" i="71"/>
  <c r="L3" i="71"/>
  <c r="K3" i="71"/>
  <c r="J3" i="71"/>
  <c r="F3" i="71"/>
  <c r="I3" i="71" s="1"/>
  <c r="C3" i="71"/>
  <c r="M88" i="71"/>
  <c r="L88" i="71"/>
  <c r="K88" i="71"/>
  <c r="J88" i="71"/>
  <c r="F88" i="71"/>
  <c r="I88" i="71" s="1"/>
  <c r="C88" i="71"/>
  <c r="M16" i="71"/>
  <c r="L16" i="71"/>
  <c r="K16" i="71"/>
  <c r="J16" i="71"/>
  <c r="F16" i="71"/>
  <c r="I16" i="71" s="1"/>
  <c r="C16" i="71"/>
  <c r="M152" i="71"/>
  <c r="L152" i="71"/>
  <c r="K152" i="71"/>
  <c r="J152" i="71"/>
  <c r="F152" i="71"/>
  <c r="I152" i="71" s="1"/>
  <c r="C152" i="71"/>
  <c r="M15" i="71"/>
  <c r="L15" i="71"/>
  <c r="K15" i="71"/>
  <c r="J15" i="71"/>
  <c r="F15" i="71"/>
  <c r="I15" i="71" s="1"/>
  <c r="C15" i="71"/>
  <c r="M107" i="71"/>
  <c r="L107" i="71"/>
  <c r="K107" i="71"/>
  <c r="J107" i="71"/>
  <c r="F107" i="71"/>
  <c r="I107" i="71" s="1"/>
  <c r="C107" i="71"/>
  <c r="M77" i="71"/>
  <c r="L77" i="71"/>
  <c r="K77" i="71"/>
  <c r="J77" i="71"/>
  <c r="F77" i="71"/>
  <c r="I77" i="71" s="1"/>
  <c r="C77" i="71"/>
  <c r="M85" i="71"/>
  <c r="L85" i="71"/>
  <c r="K85" i="71"/>
  <c r="J85" i="71"/>
  <c r="F85" i="71"/>
  <c r="I85" i="71" s="1"/>
  <c r="C85" i="71"/>
  <c r="M151" i="71"/>
  <c r="L151" i="71"/>
  <c r="K151" i="71"/>
  <c r="J151" i="71"/>
  <c r="F151" i="71"/>
  <c r="I151" i="71" s="1"/>
  <c r="C151" i="71"/>
  <c r="M18" i="71"/>
  <c r="L18" i="71"/>
  <c r="K18" i="71"/>
  <c r="J18" i="71"/>
  <c r="F18" i="71"/>
  <c r="I18" i="71" s="1"/>
  <c r="C18" i="71"/>
  <c r="M50" i="71"/>
  <c r="L50" i="71"/>
  <c r="K50" i="71"/>
  <c r="J50" i="71"/>
  <c r="F50" i="71"/>
  <c r="I50" i="71" s="1"/>
  <c r="C50" i="71"/>
  <c r="M124" i="71"/>
  <c r="L124" i="71"/>
  <c r="K124" i="71"/>
  <c r="J124" i="71"/>
  <c r="F124" i="71"/>
  <c r="I124" i="71" s="1"/>
  <c r="C124" i="71"/>
  <c r="M10" i="71"/>
  <c r="L10" i="71"/>
  <c r="K10" i="71"/>
  <c r="J10" i="71"/>
  <c r="F10" i="71"/>
  <c r="I10" i="71" s="1"/>
  <c r="C10" i="71"/>
  <c r="M55" i="71"/>
  <c r="L55" i="71"/>
  <c r="K55" i="71"/>
  <c r="J55" i="71"/>
  <c r="F55" i="71"/>
  <c r="I55" i="71" s="1"/>
  <c r="C55" i="71"/>
  <c r="M13" i="71"/>
  <c r="L13" i="71"/>
  <c r="K13" i="71"/>
  <c r="J13" i="71"/>
  <c r="F13" i="71"/>
  <c r="I13" i="71" s="1"/>
  <c r="C13" i="71"/>
  <c r="M5" i="71"/>
  <c r="L5" i="71"/>
  <c r="K5" i="71"/>
  <c r="J5" i="71"/>
  <c r="F5" i="71"/>
  <c r="I5" i="71" s="1"/>
  <c r="C5" i="71"/>
  <c r="M97" i="71"/>
  <c r="L97" i="71"/>
  <c r="K97" i="71"/>
  <c r="J97" i="71"/>
  <c r="F97" i="71"/>
  <c r="I97" i="71" s="1"/>
  <c r="C97" i="71"/>
  <c r="P85" i="68"/>
  <c r="P169" i="68"/>
  <c r="P162" i="68"/>
  <c r="P146" i="68"/>
  <c r="P145" i="68"/>
  <c r="P143" i="68"/>
  <c r="P137" i="68"/>
  <c r="P136" i="68"/>
  <c r="P132" i="68"/>
  <c r="P122" i="68"/>
  <c r="P106" i="68"/>
  <c r="P98" i="68"/>
  <c r="P88" i="68"/>
  <c r="P84" i="68"/>
  <c r="P78" i="68"/>
  <c r="P72" i="68"/>
  <c r="P50" i="68"/>
  <c r="P45" i="68"/>
  <c r="P41" i="68"/>
  <c r="P35" i="68"/>
  <c r="P22" i="68"/>
  <c r="P18" i="68"/>
  <c r="P12" i="68"/>
  <c r="P9" i="68"/>
  <c r="R3" i="68"/>
  <c r="R4" i="68"/>
  <c r="R5" i="68"/>
  <c r="R6" i="68"/>
  <c r="R7" i="68"/>
  <c r="R8" i="68"/>
  <c r="R10" i="68"/>
  <c r="R11" i="68"/>
  <c r="R13" i="68"/>
  <c r="R14" i="68"/>
  <c r="R15" i="68"/>
  <c r="R16" i="68"/>
  <c r="R19" i="68"/>
  <c r="R20" i="68"/>
  <c r="R21" i="68"/>
  <c r="R23" i="68"/>
  <c r="R24" i="68"/>
  <c r="R25" i="68"/>
  <c r="R26" i="68"/>
  <c r="R27" i="68"/>
  <c r="R28" i="68"/>
  <c r="R29" i="68"/>
  <c r="R31" i="68"/>
  <c r="R32" i="68"/>
  <c r="R33" i="68"/>
  <c r="R34" i="68"/>
  <c r="R36" i="68"/>
  <c r="R37" i="68"/>
  <c r="R38" i="68"/>
  <c r="R40" i="68"/>
  <c r="R42" i="68"/>
  <c r="R43" i="68"/>
  <c r="R44" i="68"/>
  <c r="R46" i="68"/>
  <c r="R47" i="68"/>
  <c r="R48" i="68"/>
  <c r="R49" i="68"/>
  <c r="R51" i="68"/>
  <c r="R52" i="68"/>
  <c r="R53" i="68"/>
  <c r="R54" i="68"/>
  <c r="R55" i="68"/>
  <c r="R56" i="68"/>
  <c r="R57" i="68"/>
  <c r="R58" i="68"/>
  <c r="R59" i="68"/>
  <c r="R60" i="68"/>
  <c r="R61" i="68"/>
  <c r="R63" i="68"/>
  <c r="R64" i="68"/>
  <c r="R65" i="68"/>
  <c r="R66" i="68"/>
  <c r="R67" i="68"/>
  <c r="R69" i="68"/>
  <c r="R71" i="68"/>
  <c r="R73" i="68"/>
  <c r="R74" i="68"/>
  <c r="R75" i="68"/>
  <c r="R76" i="68"/>
  <c r="R77" i="68"/>
  <c r="R79" i="68"/>
  <c r="R80" i="68"/>
  <c r="R81" i="68"/>
  <c r="R82" i="68"/>
  <c r="R83" i="68"/>
  <c r="R86" i="68"/>
  <c r="R87" i="68"/>
  <c r="R89" i="68"/>
  <c r="R90" i="68"/>
  <c r="R91" i="68"/>
  <c r="R92" i="68"/>
  <c r="R93" i="68"/>
  <c r="R94" i="68"/>
  <c r="R95" i="68"/>
  <c r="R96" i="68"/>
  <c r="R97" i="68"/>
  <c r="R99" i="68"/>
  <c r="R100" i="68"/>
  <c r="R101" i="68"/>
  <c r="R102" i="68"/>
  <c r="R103" i="68"/>
  <c r="R104" i="68"/>
  <c r="R105" i="68"/>
  <c r="R107" i="68"/>
  <c r="R108" i="68"/>
  <c r="R109" i="68"/>
  <c r="R110" i="68"/>
  <c r="R111" i="68"/>
  <c r="R112" i="68"/>
  <c r="R113" i="68"/>
  <c r="R114" i="68"/>
  <c r="R115" i="68"/>
  <c r="R116" i="68"/>
  <c r="R117" i="68"/>
  <c r="R119" i="68"/>
  <c r="R120" i="68"/>
  <c r="R121" i="68"/>
  <c r="R123" i="68"/>
  <c r="M98" i="68"/>
  <c r="L98" i="68"/>
  <c r="K98" i="68"/>
  <c r="J98" i="68"/>
  <c r="F98" i="68"/>
  <c r="I98" i="68" s="1"/>
  <c r="C98" i="68"/>
  <c r="M168" i="68"/>
  <c r="L168" i="68"/>
  <c r="K168" i="68"/>
  <c r="J168" i="68"/>
  <c r="F168" i="68"/>
  <c r="I168" i="68" s="1"/>
  <c r="C168" i="68"/>
  <c r="M72" i="68"/>
  <c r="L72" i="68"/>
  <c r="K72" i="68"/>
  <c r="J72" i="68"/>
  <c r="F72" i="68"/>
  <c r="I72" i="68" s="1"/>
  <c r="C72" i="68"/>
  <c r="M9" i="68"/>
  <c r="L9" i="68"/>
  <c r="K9" i="68"/>
  <c r="J9" i="68"/>
  <c r="F9" i="68"/>
  <c r="I9" i="68" s="1"/>
  <c r="C9" i="68"/>
  <c r="R166" i="68"/>
  <c r="M35" i="68"/>
  <c r="L35" i="68"/>
  <c r="K35" i="68"/>
  <c r="J35" i="68"/>
  <c r="F35" i="68"/>
  <c r="I35" i="68" s="1"/>
  <c r="C35" i="68"/>
  <c r="R165" i="68"/>
  <c r="M106" i="68"/>
  <c r="L106" i="68"/>
  <c r="K106" i="68"/>
  <c r="J106" i="68"/>
  <c r="F106" i="68"/>
  <c r="I106" i="68" s="1"/>
  <c r="C106" i="68"/>
  <c r="R164" i="68"/>
  <c r="M136" i="68"/>
  <c r="L136" i="68"/>
  <c r="K136" i="68"/>
  <c r="J136" i="68"/>
  <c r="F136" i="68"/>
  <c r="I136" i="68" s="1"/>
  <c r="C136" i="68"/>
  <c r="R163" i="68"/>
  <c r="M71" i="68"/>
  <c r="L71" i="68"/>
  <c r="K71" i="68"/>
  <c r="J71" i="68"/>
  <c r="F71" i="68"/>
  <c r="I71" i="68" s="1"/>
  <c r="C71" i="68"/>
  <c r="M105" i="68"/>
  <c r="L105" i="68"/>
  <c r="K105" i="68"/>
  <c r="J105" i="68"/>
  <c r="F105" i="68"/>
  <c r="I105" i="68" s="1"/>
  <c r="C105" i="68"/>
  <c r="R161" i="68"/>
  <c r="M161" i="68"/>
  <c r="L161" i="68"/>
  <c r="K161" i="68"/>
  <c r="J161" i="68"/>
  <c r="F161" i="68"/>
  <c r="I161" i="68" s="1"/>
  <c r="C161" i="68"/>
  <c r="R160" i="68"/>
  <c r="M104" i="68"/>
  <c r="L104" i="68"/>
  <c r="K104" i="68"/>
  <c r="J104" i="68"/>
  <c r="F104" i="68"/>
  <c r="I104" i="68" s="1"/>
  <c r="C104" i="68"/>
  <c r="R159" i="68"/>
  <c r="M45" i="68"/>
  <c r="L45" i="68"/>
  <c r="K45" i="68"/>
  <c r="J45" i="68"/>
  <c r="F45" i="68"/>
  <c r="I45" i="68" s="1"/>
  <c r="C45" i="68"/>
  <c r="R158" i="68"/>
  <c r="M135" i="68"/>
  <c r="L135" i="68"/>
  <c r="K135" i="68"/>
  <c r="J135" i="68"/>
  <c r="F135" i="68"/>
  <c r="I135" i="68" s="1"/>
  <c r="C135" i="68"/>
  <c r="R157" i="68"/>
  <c r="R156" i="68"/>
  <c r="M78" i="68"/>
  <c r="L78" i="68"/>
  <c r="K78" i="68"/>
  <c r="J78" i="68"/>
  <c r="F78" i="68"/>
  <c r="I78" i="68" s="1"/>
  <c r="C78" i="68"/>
  <c r="R155" i="68"/>
  <c r="M146" i="68"/>
  <c r="L146" i="68"/>
  <c r="K146" i="68"/>
  <c r="J146" i="68"/>
  <c r="F146" i="68"/>
  <c r="I146" i="68" s="1"/>
  <c r="C146" i="68"/>
  <c r="M154" i="68"/>
  <c r="L154" i="68"/>
  <c r="K154" i="68"/>
  <c r="J154" i="68"/>
  <c r="F154" i="68"/>
  <c r="I154" i="68" s="1"/>
  <c r="C154" i="68"/>
  <c r="R153" i="68"/>
  <c r="M32" i="68"/>
  <c r="L32" i="68"/>
  <c r="K32" i="68"/>
  <c r="J32" i="68"/>
  <c r="F32" i="68"/>
  <c r="I32" i="68" s="1"/>
  <c r="C32" i="68"/>
  <c r="R152" i="68"/>
  <c r="M8" i="68"/>
  <c r="L8" i="68"/>
  <c r="K8" i="68"/>
  <c r="J8" i="68"/>
  <c r="F8" i="68"/>
  <c r="I8" i="68" s="1"/>
  <c r="C8" i="68"/>
  <c r="R151" i="68"/>
  <c r="M151" i="68"/>
  <c r="L151" i="68"/>
  <c r="K151" i="68"/>
  <c r="J151" i="68"/>
  <c r="F151" i="68"/>
  <c r="I151" i="68" s="1"/>
  <c r="C151" i="68"/>
  <c r="R150" i="68"/>
  <c r="M150" i="68"/>
  <c r="L150" i="68"/>
  <c r="K150" i="68"/>
  <c r="J150" i="68"/>
  <c r="F150" i="68"/>
  <c r="I150" i="68" s="1"/>
  <c r="C150" i="68"/>
  <c r="R149" i="68"/>
  <c r="M122" i="68"/>
  <c r="L122" i="68"/>
  <c r="K122" i="68"/>
  <c r="J122" i="68"/>
  <c r="F122" i="68"/>
  <c r="I122" i="68" s="1"/>
  <c r="C122" i="68"/>
  <c r="M148" i="68"/>
  <c r="L148" i="68"/>
  <c r="K148" i="68"/>
  <c r="J148" i="68"/>
  <c r="F148" i="68"/>
  <c r="I148" i="68" s="1"/>
  <c r="C148" i="68"/>
  <c r="R147" i="68"/>
  <c r="M96" i="68"/>
  <c r="L96" i="68"/>
  <c r="K96" i="68"/>
  <c r="J96" i="68"/>
  <c r="F96" i="68"/>
  <c r="I96" i="68" s="1"/>
  <c r="C96" i="68"/>
  <c r="M162" i="68"/>
  <c r="L162" i="68"/>
  <c r="K162" i="68"/>
  <c r="J162" i="68"/>
  <c r="F162" i="68"/>
  <c r="I162" i="68" s="1"/>
  <c r="C162" i="68"/>
  <c r="M160" i="68"/>
  <c r="L160" i="68"/>
  <c r="K160" i="68"/>
  <c r="J160" i="68"/>
  <c r="F160" i="68"/>
  <c r="I160" i="68" s="1"/>
  <c r="C160" i="68"/>
  <c r="R144" i="68"/>
  <c r="M144" i="68"/>
  <c r="L144" i="68"/>
  <c r="K144" i="68"/>
  <c r="J144" i="68"/>
  <c r="F144" i="68"/>
  <c r="I144" i="68" s="1"/>
  <c r="C144" i="68"/>
  <c r="M18" i="68"/>
  <c r="L18" i="68"/>
  <c r="K18" i="68"/>
  <c r="J18" i="68"/>
  <c r="F18" i="68"/>
  <c r="I18" i="68" s="1"/>
  <c r="C18" i="68"/>
  <c r="R142" i="68"/>
  <c r="M50" i="68"/>
  <c r="L50" i="68"/>
  <c r="K50" i="68"/>
  <c r="J50" i="68"/>
  <c r="F50" i="68"/>
  <c r="I50" i="68" s="1"/>
  <c r="C50" i="68"/>
  <c r="R141" i="68"/>
  <c r="M143" i="68"/>
  <c r="L143" i="68"/>
  <c r="K143" i="68"/>
  <c r="J143" i="68"/>
  <c r="F143" i="68"/>
  <c r="I143" i="68" s="1"/>
  <c r="C143" i="68"/>
  <c r="R140" i="68"/>
  <c r="M140" i="68"/>
  <c r="L140" i="68"/>
  <c r="K140" i="68"/>
  <c r="J140" i="68"/>
  <c r="F140" i="68"/>
  <c r="I140" i="68" s="1"/>
  <c r="C140" i="68"/>
  <c r="R139" i="68"/>
  <c r="M85" i="68"/>
  <c r="L85" i="68"/>
  <c r="K85" i="68"/>
  <c r="J85" i="68"/>
  <c r="F85" i="68"/>
  <c r="I85" i="68" s="1"/>
  <c r="C85" i="68"/>
  <c r="R138" i="68"/>
  <c r="M138" i="68"/>
  <c r="L138" i="68"/>
  <c r="K138" i="68"/>
  <c r="J138" i="68"/>
  <c r="F138" i="68"/>
  <c r="I138" i="68" s="1"/>
  <c r="C138" i="68"/>
  <c r="M29" i="68"/>
  <c r="L29" i="68"/>
  <c r="K29" i="68"/>
  <c r="J29" i="68"/>
  <c r="F29" i="68"/>
  <c r="I29" i="68" s="1"/>
  <c r="C29" i="68"/>
  <c r="M84" i="68"/>
  <c r="L84" i="68"/>
  <c r="K84" i="68"/>
  <c r="J84" i="68"/>
  <c r="F84" i="68"/>
  <c r="I84" i="68" s="1"/>
  <c r="C84" i="68"/>
  <c r="M49" i="68"/>
  <c r="L49" i="68"/>
  <c r="K49" i="68"/>
  <c r="J49" i="68"/>
  <c r="F49" i="68"/>
  <c r="I49" i="68" s="1"/>
  <c r="C49" i="68"/>
  <c r="R135" i="68"/>
  <c r="M167" i="68"/>
  <c r="L167" i="68"/>
  <c r="K167" i="68"/>
  <c r="J167" i="68"/>
  <c r="F167" i="68"/>
  <c r="I167" i="68" s="1"/>
  <c r="C167" i="68"/>
  <c r="R134" i="68"/>
  <c r="M145" i="68"/>
  <c r="L145" i="68"/>
  <c r="K145" i="68"/>
  <c r="J145" i="68"/>
  <c r="F145" i="68"/>
  <c r="I145" i="68" s="1"/>
  <c r="C145" i="68"/>
  <c r="R133" i="68"/>
  <c r="M28" i="68"/>
  <c r="L28" i="68"/>
  <c r="K28" i="68"/>
  <c r="J28" i="68"/>
  <c r="F28" i="68"/>
  <c r="I28" i="68" s="1"/>
  <c r="C28" i="68"/>
  <c r="M7" i="68"/>
  <c r="L7" i="68"/>
  <c r="K7" i="68"/>
  <c r="J7" i="68"/>
  <c r="F7" i="68"/>
  <c r="I7" i="68" s="1"/>
  <c r="C7" i="68"/>
  <c r="R131" i="68"/>
  <c r="M76" i="68"/>
  <c r="L76" i="68"/>
  <c r="K76" i="68"/>
  <c r="J76" i="68"/>
  <c r="F76" i="68"/>
  <c r="I76" i="68" s="1"/>
  <c r="C76" i="68"/>
  <c r="R130" i="68"/>
  <c r="M6" i="68"/>
  <c r="L6" i="68"/>
  <c r="K6" i="68"/>
  <c r="J6" i="68"/>
  <c r="F6" i="68"/>
  <c r="I6" i="68" s="1"/>
  <c r="C6" i="68"/>
  <c r="R129" i="68"/>
  <c r="M41" i="68"/>
  <c r="L41" i="68"/>
  <c r="K41" i="68"/>
  <c r="J41" i="68"/>
  <c r="F41" i="68"/>
  <c r="I41" i="68" s="1"/>
  <c r="C41" i="68"/>
  <c r="R128" i="68"/>
  <c r="M159" i="68"/>
  <c r="L159" i="68"/>
  <c r="K159" i="68"/>
  <c r="J159" i="68"/>
  <c r="F159" i="68"/>
  <c r="I159" i="68" s="1"/>
  <c r="C159" i="68"/>
  <c r="R127" i="68"/>
  <c r="M83" i="68"/>
  <c r="L83" i="68"/>
  <c r="K83" i="68"/>
  <c r="J83" i="68"/>
  <c r="F83" i="68"/>
  <c r="I83" i="68" s="1"/>
  <c r="C83" i="68"/>
  <c r="M126" i="68"/>
  <c r="L126" i="68"/>
  <c r="K126" i="68"/>
  <c r="J126" i="68"/>
  <c r="F126" i="68"/>
  <c r="I126" i="68" s="1"/>
  <c r="C126" i="68"/>
  <c r="R125" i="68"/>
  <c r="M125" i="68"/>
  <c r="L125" i="68"/>
  <c r="K125" i="68"/>
  <c r="J125" i="68"/>
  <c r="F125" i="68"/>
  <c r="I125" i="68" s="1"/>
  <c r="C125" i="68"/>
  <c r="R124" i="68"/>
  <c r="M158" i="68"/>
  <c r="L158" i="68"/>
  <c r="K158" i="68"/>
  <c r="J158" i="68"/>
  <c r="F158" i="68"/>
  <c r="I158" i="68" s="1"/>
  <c r="C158" i="68"/>
  <c r="M123" i="68"/>
  <c r="L123" i="68"/>
  <c r="K123" i="68"/>
  <c r="J123" i="68"/>
  <c r="F123" i="68"/>
  <c r="I123" i="68" s="1"/>
  <c r="C123" i="68"/>
  <c r="M134" i="68"/>
  <c r="L134" i="68"/>
  <c r="K134" i="68"/>
  <c r="J134" i="68"/>
  <c r="F134" i="68"/>
  <c r="I134" i="68" s="1"/>
  <c r="C134" i="68"/>
  <c r="M95" i="68"/>
  <c r="L95" i="68"/>
  <c r="K95" i="68"/>
  <c r="J95" i="68"/>
  <c r="F95" i="68"/>
  <c r="I95" i="68" s="1"/>
  <c r="C95" i="68"/>
  <c r="M82" i="68"/>
  <c r="L82" i="68"/>
  <c r="K82" i="68"/>
  <c r="J82" i="68"/>
  <c r="F82" i="68"/>
  <c r="I82" i="68" s="1"/>
  <c r="C82" i="68"/>
  <c r="M121" i="68"/>
  <c r="L121" i="68"/>
  <c r="K121" i="68"/>
  <c r="J121" i="68"/>
  <c r="F121" i="68"/>
  <c r="I121" i="68" s="1"/>
  <c r="C121" i="68"/>
  <c r="M118" i="68"/>
  <c r="L118" i="68"/>
  <c r="K118" i="68"/>
  <c r="J118" i="68"/>
  <c r="F118" i="68"/>
  <c r="I118" i="68" s="1"/>
  <c r="C118" i="68"/>
  <c r="M117" i="68"/>
  <c r="L117" i="68"/>
  <c r="K117" i="68"/>
  <c r="J117" i="68"/>
  <c r="F117" i="68"/>
  <c r="I117" i="68" s="1"/>
  <c r="C117" i="68"/>
  <c r="M132" i="68"/>
  <c r="L132" i="68"/>
  <c r="K132" i="68"/>
  <c r="J132" i="68"/>
  <c r="F132" i="68"/>
  <c r="I132" i="68" s="1"/>
  <c r="C132" i="68"/>
  <c r="M80" i="68"/>
  <c r="L80" i="68"/>
  <c r="K80" i="68"/>
  <c r="J80" i="68"/>
  <c r="F80" i="68"/>
  <c r="I80" i="68" s="1"/>
  <c r="C80" i="68"/>
  <c r="M113" i="68"/>
  <c r="L113" i="68"/>
  <c r="K113" i="68"/>
  <c r="J113" i="68"/>
  <c r="F113" i="68"/>
  <c r="I113" i="68" s="1"/>
  <c r="C113" i="68"/>
  <c r="M142" i="68"/>
  <c r="L142" i="68"/>
  <c r="K142" i="68"/>
  <c r="J142" i="68"/>
  <c r="F142" i="68"/>
  <c r="I142" i="68" s="1"/>
  <c r="C142" i="68"/>
  <c r="M67" i="68"/>
  <c r="L67" i="68"/>
  <c r="K67" i="68"/>
  <c r="J67" i="68"/>
  <c r="F67" i="68"/>
  <c r="I67" i="68" s="1"/>
  <c r="C67" i="68"/>
  <c r="M120" i="68"/>
  <c r="L120" i="68"/>
  <c r="K120" i="68"/>
  <c r="J120" i="68"/>
  <c r="F120" i="68"/>
  <c r="I120" i="68" s="1"/>
  <c r="C120" i="68"/>
  <c r="M109" i="68"/>
  <c r="L109" i="68"/>
  <c r="K109" i="68"/>
  <c r="J109" i="68"/>
  <c r="F109" i="68"/>
  <c r="I109" i="68" s="1"/>
  <c r="C109" i="68"/>
  <c r="M12" i="68"/>
  <c r="L12" i="68"/>
  <c r="K12" i="68"/>
  <c r="J12" i="68"/>
  <c r="F12" i="68"/>
  <c r="I12" i="68" s="1"/>
  <c r="C12" i="68"/>
  <c r="M131" i="68"/>
  <c r="L131" i="68"/>
  <c r="K131" i="68"/>
  <c r="J131" i="68"/>
  <c r="F131" i="68"/>
  <c r="I131" i="68" s="1"/>
  <c r="C131" i="68"/>
  <c r="M48" i="68"/>
  <c r="L48" i="68"/>
  <c r="K48" i="68"/>
  <c r="J48" i="68"/>
  <c r="F48" i="68"/>
  <c r="I48" i="68" s="1"/>
  <c r="C48" i="68"/>
  <c r="M44" i="68"/>
  <c r="L44" i="68"/>
  <c r="K44" i="68"/>
  <c r="J44" i="68"/>
  <c r="F44" i="68"/>
  <c r="I44" i="68" s="1"/>
  <c r="C44" i="68"/>
  <c r="M94" i="68"/>
  <c r="L94" i="68"/>
  <c r="K94" i="68"/>
  <c r="J94" i="68"/>
  <c r="F94" i="68"/>
  <c r="I94" i="68" s="1"/>
  <c r="C94" i="68"/>
  <c r="M91" i="68"/>
  <c r="L91" i="68"/>
  <c r="K91" i="68"/>
  <c r="J91" i="68"/>
  <c r="F91" i="68"/>
  <c r="I91" i="68" s="1"/>
  <c r="C91" i="68"/>
  <c r="M66" i="68"/>
  <c r="L66" i="68"/>
  <c r="K66" i="68"/>
  <c r="J66" i="68"/>
  <c r="F66" i="68"/>
  <c r="I66" i="68" s="1"/>
  <c r="C66" i="68"/>
  <c r="M101" i="68"/>
  <c r="L101" i="68"/>
  <c r="K101" i="68"/>
  <c r="J101" i="68"/>
  <c r="F101" i="68"/>
  <c r="I101" i="68" s="1"/>
  <c r="C101" i="68"/>
  <c r="M90" i="68"/>
  <c r="L90" i="68"/>
  <c r="K90" i="68"/>
  <c r="J90" i="68"/>
  <c r="F90" i="68"/>
  <c r="I90" i="68" s="1"/>
  <c r="C90" i="68"/>
  <c r="M141" i="68"/>
  <c r="L141" i="68"/>
  <c r="K141" i="68"/>
  <c r="J141" i="68"/>
  <c r="F141" i="68"/>
  <c r="I141" i="68" s="1"/>
  <c r="C141" i="68"/>
  <c r="M137" i="68"/>
  <c r="L137" i="68"/>
  <c r="K137" i="68"/>
  <c r="J137" i="68"/>
  <c r="F137" i="68"/>
  <c r="I137" i="68" s="1"/>
  <c r="C137" i="68"/>
  <c r="M97" i="68"/>
  <c r="L97" i="68"/>
  <c r="K97" i="68"/>
  <c r="J97" i="68"/>
  <c r="F97" i="68"/>
  <c r="I97" i="68" s="1"/>
  <c r="C97" i="68"/>
  <c r="M157" i="68"/>
  <c r="L157" i="68"/>
  <c r="K157" i="68"/>
  <c r="J157" i="68"/>
  <c r="F157" i="68"/>
  <c r="I157" i="68" s="1"/>
  <c r="C157" i="68"/>
  <c r="M169" i="68"/>
  <c r="L169" i="68"/>
  <c r="K169" i="68"/>
  <c r="J169" i="68"/>
  <c r="F169" i="68"/>
  <c r="I169" i="68" s="1"/>
  <c r="C169" i="68"/>
  <c r="M93" i="68"/>
  <c r="L93" i="68"/>
  <c r="K93" i="68"/>
  <c r="J93" i="68"/>
  <c r="F93" i="68"/>
  <c r="I93" i="68" s="1"/>
  <c r="C93" i="68"/>
  <c r="M92" i="68"/>
  <c r="L92" i="68"/>
  <c r="K92" i="68"/>
  <c r="J92" i="68"/>
  <c r="F92" i="68"/>
  <c r="I92" i="68" s="1"/>
  <c r="C92" i="68"/>
  <c r="M119" i="68"/>
  <c r="L119" i="68"/>
  <c r="K119" i="68"/>
  <c r="J119" i="68"/>
  <c r="F119" i="68"/>
  <c r="I119" i="68" s="1"/>
  <c r="C119" i="68"/>
  <c r="M116" i="68"/>
  <c r="L116" i="68"/>
  <c r="K116" i="68"/>
  <c r="J116" i="68"/>
  <c r="F116" i="68"/>
  <c r="I116" i="68" s="1"/>
  <c r="C116" i="68"/>
  <c r="M40" i="68"/>
  <c r="L40" i="68"/>
  <c r="K40" i="68"/>
  <c r="J40" i="68"/>
  <c r="F40" i="68"/>
  <c r="I40" i="68" s="1"/>
  <c r="C40" i="68"/>
  <c r="M166" i="68"/>
  <c r="L166" i="68"/>
  <c r="K166" i="68"/>
  <c r="J166" i="68"/>
  <c r="F166" i="68"/>
  <c r="I166" i="68" s="1"/>
  <c r="C166" i="68"/>
  <c r="M115" i="68"/>
  <c r="L115" i="68"/>
  <c r="K115" i="68"/>
  <c r="J115" i="68"/>
  <c r="F115" i="68"/>
  <c r="I115" i="68" s="1"/>
  <c r="C115" i="68"/>
  <c r="M65" i="68"/>
  <c r="L65" i="68"/>
  <c r="K65" i="68"/>
  <c r="J65" i="68"/>
  <c r="F65" i="68"/>
  <c r="I65" i="68" s="1"/>
  <c r="C65" i="68"/>
  <c r="M43" i="68"/>
  <c r="L43" i="68"/>
  <c r="K43" i="68"/>
  <c r="J43" i="68"/>
  <c r="F43" i="68"/>
  <c r="I43" i="68" s="1"/>
  <c r="C43" i="68"/>
  <c r="M47" i="68"/>
  <c r="L47" i="68"/>
  <c r="K47" i="68"/>
  <c r="J47" i="68"/>
  <c r="F47" i="68"/>
  <c r="I47" i="68" s="1"/>
  <c r="C47" i="68"/>
  <c r="M89" i="68"/>
  <c r="L89" i="68"/>
  <c r="K89" i="68"/>
  <c r="J89" i="68"/>
  <c r="F89" i="68"/>
  <c r="I89" i="68" s="1"/>
  <c r="C89" i="68"/>
  <c r="M81" i="68"/>
  <c r="L81" i="68"/>
  <c r="K81" i="68"/>
  <c r="J81" i="68"/>
  <c r="F81" i="68"/>
  <c r="I81" i="68" s="1"/>
  <c r="C81" i="68"/>
  <c r="M114" i="68"/>
  <c r="L114" i="68"/>
  <c r="K114" i="68"/>
  <c r="J114" i="68"/>
  <c r="F114" i="68"/>
  <c r="I114" i="68" s="1"/>
  <c r="C114" i="68"/>
  <c r="M130" i="68"/>
  <c r="L130" i="68"/>
  <c r="K130" i="68"/>
  <c r="J130" i="68"/>
  <c r="F130" i="68"/>
  <c r="I130" i="68" s="1"/>
  <c r="C130" i="68"/>
  <c r="M4" i="68"/>
  <c r="L4" i="68"/>
  <c r="K4" i="68"/>
  <c r="J4" i="68"/>
  <c r="F4" i="68"/>
  <c r="I4" i="68" s="1"/>
  <c r="C4" i="68"/>
  <c r="M77" i="68"/>
  <c r="L77" i="68"/>
  <c r="K77" i="68"/>
  <c r="J77" i="68"/>
  <c r="F77" i="68"/>
  <c r="I77" i="68" s="1"/>
  <c r="C77" i="68"/>
  <c r="M103" i="68"/>
  <c r="L103" i="68"/>
  <c r="K103" i="68"/>
  <c r="J103" i="68"/>
  <c r="F103" i="68"/>
  <c r="I103" i="68" s="1"/>
  <c r="C103" i="68"/>
  <c r="M36" i="68"/>
  <c r="L36" i="68"/>
  <c r="K36" i="68"/>
  <c r="J36" i="68"/>
  <c r="F36" i="68"/>
  <c r="I36" i="68" s="1"/>
  <c r="C36" i="68"/>
  <c r="M22" i="68"/>
  <c r="L22" i="68"/>
  <c r="K22" i="68"/>
  <c r="J22" i="68"/>
  <c r="F22" i="68"/>
  <c r="I22" i="68" s="1"/>
  <c r="C22" i="68"/>
  <c r="M73" i="68"/>
  <c r="L73" i="68"/>
  <c r="K73" i="68"/>
  <c r="J73" i="68"/>
  <c r="F73" i="68"/>
  <c r="I73" i="68" s="1"/>
  <c r="C73" i="68"/>
  <c r="M27" i="68"/>
  <c r="L27" i="68"/>
  <c r="K27" i="68"/>
  <c r="J27" i="68"/>
  <c r="F27" i="68"/>
  <c r="I27" i="68" s="1"/>
  <c r="C27" i="68"/>
  <c r="M61" i="68"/>
  <c r="L61" i="68"/>
  <c r="K61" i="68"/>
  <c r="J61" i="68"/>
  <c r="F61" i="68"/>
  <c r="I61" i="68" s="1"/>
  <c r="C61" i="68"/>
  <c r="M70" i="68"/>
  <c r="L70" i="68"/>
  <c r="K70" i="68"/>
  <c r="J70" i="68"/>
  <c r="F70" i="68"/>
  <c r="I70" i="68" s="1"/>
  <c r="C70" i="68"/>
  <c r="M69" i="68"/>
  <c r="L69" i="68"/>
  <c r="K69" i="68"/>
  <c r="J69" i="68"/>
  <c r="F69" i="68"/>
  <c r="I69" i="68" s="1"/>
  <c r="C69" i="68"/>
  <c r="M68" i="68"/>
  <c r="L68" i="68"/>
  <c r="K68" i="68"/>
  <c r="J68" i="68"/>
  <c r="F68" i="68"/>
  <c r="I68" i="68" s="1"/>
  <c r="C68" i="68"/>
  <c r="M112" i="68"/>
  <c r="L112" i="68"/>
  <c r="K112" i="68"/>
  <c r="J112" i="68"/>
  <c r="F112" i="68"/>
  <c r="I112" i="68" s="1"/>
  <c r="C112" i="68"/>
  <c r="M11" i="68"/>
  <c r="L11" i="68"/>
  <c r="K11" i="68"/>
  <c r="J11" i="68"/>
  <c r="F11" i="68"/>
  <c r="I11" i="68" s="1"/>
  <c r="C11" i="68"/>
  <c r="M42" i="68"/>
  <c r="L42" i="68"/>
  <c r="K42" i="68"/>
  <c r="J42" i="68"/>
  <c r="F42" i="68"/>
  <c r="I42" i="68" s="1"/>
  <c r="C42" i="68"/>
  <c r="M26" i="68"/>
  <c r="L26" i="68"/>
  <c r="K26" i="68"/>
  <c r="J26" i="68"/>
  <c r="F26" i="68"/>
  <c r="I26" i="68" s="1"/>
  <c r="C26" i="68"/>
  <c r="M165" i="68"/>
  <c r="L165" i="68"/>
  <c r="K165" i="68"/>
  <c r="J165" i="68"/>
  <c r="F165" i="68"/>
  <c r="I165" i="68" s="1"/>
  <c r="C165" i="68"/>
  <c r="M156" i="68"/>
  <c r="L156" i="68"/>
  <c r="K156" i="68"/>
  <c r="J156" i="68"/>
  <c r="F156" i="68"/>
  <c r="I156" i="68" s="1"/>
  <c r="C156" i="68"/>
  <c r="M64" i="68"/>
  <c r="L64" i="68"/>
  <c r="K64" i="68"/>
  <c r="J64" i="68"/>
  <c r="F64" i="68"/>
  <c r="I64" i="68" s="1"/>
  <c r="C64" i="68"/>
  <c r="M63" i="68"/>
  <c r="L63" i="68"/>
  <c r="K63" i="68"/>
  <c r="J63" i="68"/>
  <c r="F63" i="68"/>
  <c r="I63" i="68" s="1"/>
  <c r="C63" i="68"/>
  <c r="M62" i="68"/>
  <c r="L62" i="68"/>
  <c r="K62" i="68"/>
  <c r="J62" i="68"/>
  <c r="F62" i="68"/>
  <c r="I62" i="68" s="1"/>
  <c r="C62" i="68"/>
  <c r="M15" i="68"/>
  <c r="L15" i="68"/>
  <c r="K15" i="68"/>
  <c r="J15" i="68"/>
  <c r="F15" i="68"/>
  <c r="I15" i="68" s="1"/>
  <c r="C15" i="68"/>
  <c r="M60" i="68"/>
  <c r="L60" i="68"/>
  <c r="K60" i="68"/>
  <c r="J60" i="68"/>
  <c r="F60" i="68"/>
  <c r="I60" i="68" s="1"/>
  <c r="C60" i="68"/>
  <c r="M21" i="68"/>
  <c r="L21" i="68"/>
  <c r="K21" i="68"/>
  <c r="J21" i="68"/>
  <c r="F21" i="68"/>
  <c r="I21" i="68" s="1"/>
  <c r="C21" i="68"/>
  <c r="M59" i="68"/>
  <c r="L59" i="68"/>
  <c r="K59" i="68"/>
  <c r="J59" i="68"/>
  <c r="F59" i="68"/>
  <c r="I59" i="68" s="1"/>
  <c r="C59" i="68"/>
  <c r="M133" i="68"/>
  <c r="L133" i="68"/>
  <c r="K133" i="68"/>
  <c r="J133" i="68"/>
  <c r="F133" i="68"/>
  <c r="I133" i="68" s="1"/>
  <c r="C133" i="68"/>
  <c r="M58" i="68"/>
  <c r="L58" i="68"/>
  <c r="K58" i="68"/>
  <c r="J58" i="68"/>
  <c r="F58" i="68"/>
  <c r="I58" i="68" s="1"/>
  <c r="C58" i="68"/>
  <c r="M55" i="68"/>
  <c r="L55" i="68"/>
  <c r="K55" i="68"/>
  <c r="J55" i="68"/>
  <c r="F55" i="68"/>
  <c r="I55" i="68" s="1"/>
  <c r="C55" i="68"/>
  <c r="M54" i="68"/>
  <c r="L54" i="68"/>
  <c r="K54" i="68"/>
  <c r="J54" i="68"/>
  <c r="F54" i="68"/>
  <c r="I54" i="68" s="1"/>
  <c r="C54" i="68"/>
  <c r="M155" i="68"/>
  <c r="L155" i="68"/>
  <c r="K155" i="68"/>
  <c r="J155" i="68"/>
  <c r="F155" i="68"/>
  <c r="I155" i="68" s="1"/>
  <c r="C155" i="68"/>
  <c r="M52" i="68"/>
  <c r="L52" i="68"/>
  <c r="K52" i="68"/>
  <c r="J52" i="68"/>
  <c r="F52" i="68"/>
  <c r="I52" i="68" s="1"/>
  <c r="C52" i="68"/>
  <c r="M129" i="68"/>
  <c r="L129" i="68"/>
  <c r="K129" i="68"/>
  <c r="J129" i="68"/>
  <c r="F129" i="68"/>
  <c r="I129" i="68" s="1"/>
  <c r="C129" i="68"/>
  <c r="M88" i="68"/>
  <c r="L88" i="68"/>
  <c r="K88" i="68"/>
  <c r="J88" i="68"/>
  <c r="F88" i="68"/>
  <c r="I88" i="68" s="1"/>
  <c r="C88" i="68"/>
  <c r="M153" i="68"/>
  <c r="L153" i="68"/>
  <c r="K153" i="68"/>
  <c r="J153" i="68"/>
  <c r="F153" i="68"/>
  <c r="I153" i="68" s="1"/>
  <c r="C153" i="68"/>
  <c r="M25" i="68"/>
  <c r="L25" i="68"/>
  <c r="K25" i="68"/>
  <c r="J25" i="68"/>
  <c r="F25" i="68"/>
  <c r="I25" i="68" s="1"/>
  <c r="C25" i="68"/>
  <c r="M20" i="68"/>
  <c r="L20" i="68"/>
  <c r="K20" i="68"/>
  <c r="J20" i="68"/>
  <c r="F20" i="68"/>
  <c r="I20" i="68" s="1"/>
  <c r="C20" i="68"/>
  <c r="M102" i="68"/>
  <c r="L102" i="68"/>
  <c r="K102" i="68"/>
  <c r="J102" i="68"/>
  <c r="F102" i="68"/>
  <c r="I102" i="68" s="1"/>
  <c r="C102" i="68"/>
  <c r="M57" i="68"/>
  <c r="L57" i="68"/>
  <c r="K57" i="68"/>
  <c r="J57" i="68"/>
  <c r="F57" i="68"/>
  <c r="I57" i="68" s="1"/>
  <c r="C57" i="68"/>
  <c r="M24" i="68"/>
  <c r="L24" i="68"/>
  <c r="K24" i="68"/>
  <c r="J24" i="68"/>
  <c r="F24" i="68"/>
  <c r="I24" i="68" s="1"/>
  <c r="C24" i="68"/>
  <c r="M100" i="68"/>
  <c r="L100" i="68"/>
  <c r="K100" i="68"/>
  <c r="J100" i="68"/>
  <c r="F100" i="68"/>
  <c r="I100" i="68" s="1"/>
  <c r="C100" i="68"/>
  <c r="M87" i="68"/>
  <c r="L87" i="68"/>
  <c r="K87" i="68"/>
  <c r="J87" i="68"/>
  <c r="F87" i="68"/>
  <c r="I87" i="68" s="1"/>
  <c r="C87" i="68"/>
  <c r="M111" i="68"/>
  <c r="L111" i="68"/>
  <c r="K111" i="68"/>
  <c r="J111" i="68"/>
  <c r="F111" i="68"/>
  <c r="I111" i="68" s="1"/>
  <c r="C111" i="68"/>
  <c r="M139" i="68"/>
  <c r="L139" i="68"/>
  <c r="K139" i="68"/>
  <c r="J139" i="68"/>
  <c r="F139" i="68"/>
  <c r="I139" i="68" s="1"/>
  <c r="C139" i="68"/>
  <c r="M39" i="68"/>
  <c r="L39" i="68"/>
  <c r="K39" i="68"/>
  <c r="J39" i="68"/>
  <c r="F39" i="68"/>
  <c r="I39" i="68" s="1"/>
  <c r="C39" i="68"/>
  <c r="M38" i="68"/>
  <c r="L38" i="68"/>
  <c r="K38" i="68"/>
  <c r="J38" i="68"/>
  <c r="F38" i="68"/>
  <c r="I38" i="68" s="1"/>
  <c r="C38" i="68"/>
  <c r="M37" i="68"/>
  <c r="L37" i="68"/>
  <c r="K37" i="68"/>
  <c r="J37" i="68"/>
  <c r="F37" i="68"/>
  <c r="I37" i="68" s="1"/>
  <c r="C37" i="68"/>
  <c r="M23" i="68"/>
  <c r="L23" i="68"/>
  <c r="K23" i="68"/>
  <c r="J23" i="68"/>
  <c r="F23" i="68"/>
  <c r="I23" i="68" s="1"/>
  <c r="C23" i="68"/>
  <c r="M164" i="68"/>
  <c r="L164" i="68"/>
  <c r="K164" i="68"/>
  <c r="J164" i="68"/>
  <c r="F164" i="68"/>
  <c r="I164" i="68" s="1"/>
  <c r="C164" i="68"/>
  <c r="M34" i="68"/>
  <c r="L34" i="68"/>
  <c r="K34" i="68"/>
  <c r="J34" i="68"/>
  <c r="F34" i="68"/>
  <c r="I34" i="68" s="1"/>
  <c r="C34" i="68"/>
  <c r="M33" i="68"/>
  <c r="L33" i="68"/>
  <c r="K33" i="68"/>
  <c r="J33" i="68"/>
  <c r="F33" i="68"/>
  <c r="I33" i="68" s="1"/>
  <c r="C33" i="68"/>
  <c r="M110" i="68"/>
  <c r="L110" i="68"/>
  <c r="K110" i="68"/>
  <c r="J110" i="68"/>
  <c r="F110" i="68"/>
  <c r="I110" i="68" s="1"/>
  <c r="C110" i="68"/>
  <c r="M31" i="68"/>
  <c r="L31" i="68"/>
  <c r="K31" i="68"/>
  <c r="J31" i="68"/>
  <c r="F31" i="68"/>
  <c r="I31" i="68" s="1"/>
  <c r="C31" i="68"/>
  <c r="M30" i="68"/>
  <c r="L30" i="68"/>
  <c r="K30" i="68"/>
  <c r="J30" i="68"/>
  <c r="F30" i="68"/>
  <c r="I30" i="68" s="1"/>
  <c r="C30" i="68"/>
  <c r="M75" i="68"/>
  <c r="L75" i="68"/>
  <c r="K75" i="68"/>
  <c r="J75" i="68"/>
  <c r="F75" i="68"/>
  <c r="I75" i="68" s="1"/>
  <c r="C75" i="68"/>
  <c r="M163" i="68"/>
  <c r="L163" i="68"/>
  <c r="K163" i="68"/>
  <c r="J163" i="68"/>
  <c r="F163" i="68"/>
  <c r="I163" i="68" s="1"/>
  <c r="C163" i="68"/>
  <c r="M74" i="68"/>
  <c r="L74" i="68"/>
  <c r="K74" i="68"/>
  <c r="J74" i="68"/>
  <c r="F74" i="68"/>
  <c r="I74" i="68" s="1"/>
  <c r="C74" i="68"/>
  <c r="M108" i="68"/>
  <c r="L108" i="68"/>
  <c r="K108" i="68"/>
  <c r="J108" i="68"/>
  <c r="F108" i="68"/>
  <c r="I108" i="68" s="1"/>
  <c r="C108" i="68"/>
  <c r="M128" i="68"/>
  <c r="L128" i="68"/>
  <c r="K128" i="68"/>
  <c r="J128" i="68"/>
  <c r="F128" i="68"/>
  <c r="I128" i="68" s="1"/>
  <c r="C128" i="68"/>
  <c r="M107" i="68"/>
  <c r="L107" i="68"/>
  <c r="K107" i="68"/>
  <c r="J107" i="68"/>
  <c r="F107" i="68"/>
  <c r="I107" i="68" s="1"/>
  <c r="C107" i="68"/>
  <c r="M127" i="68"/>
  <c r="L127" i="68"/>
  <c r="K127" i="68"/>
  <c r="J127" i="68"/>
  <c r="F127" i="68"/>
  <c r="I127" i="68" s="1"/>
  <c r="C127" i="68"/>
  <c r="M56" i="68"/>
  <c r="L56" i="68"/>
  <c r="K56" i="68"/>
  <c r="J56" i="68"/>
  <c r="F56" i="68"/>
  <c r="I56" i="68" s="1"/>
  <c r="C56" i="68"/>
  <c r="M152" i="68"/>
  <c r="L152" i="68"/>
  <c r="K152" i="68"/>
  <c r="J152" i="68"/>
  <c r="F152" i="68"/>
  <c r="I152" i="68" s="1"/>
  <c r="C152" i="68"/>
  <c r="M53" i="68"/>
  <c r="L53" i="68"/>
  <c r="K53" i="68"/>
  <c r="J53" i="68"/>
  <c r="F53" i="68"/>
  <c r="I53" i="68" s="1"/>
  <c r="C53" i="68"/>
  <c r="M3" i="68"/>
  <c r="L3" i="68"/>
  <c r="K3" i="68"/>
  <c r="J3" i="68"/>
  <c r="F3" i="68"/>
  <c r="I3" i="68" s="1"/>
  <c r="C3" i="68"/>
  <c r="M17" i="68"/>
  <c r="L17" i="68"/>
  <c r="K17" i="68"/>
  <c r="J17" i="68"/>
  <c r="F17" i="68"/>
  <c r="I17" i="68" s="1"/>
  <c r="C17" i="68"/>
  <c r="M16" i="68"/>
  <c r="L16" i="68"/>
  <c r="K16" i="68"/>
  <c r="J16" i="68"/>
  <c r="F16" i="68"/>
  <c r="I16" i="68" s="1"/>
  <c r="C16" i="68"/>
  <c r="M149" i="68"/>
  <c r="L149" i="68"/>
  <c r="K149" i="68"/>
  <c r="J149" i="68"/>
  <c r="F149" i="68"/>
  <c r="I149" i="68" s="1"/>
  <c r="C149" i="68"/>
  <c r="M14" i="68"/>
  <c r="L14" i="68"/>
  <c r="K14" i="68"/>
  <c r="J14" i="68"/>
  <c r="F14" i="68"/>
  <c r="I14" i="68" s="1"/>
  <c r="C14" i="68"/>
  <c r="M79" i="68"/>
  <c r="L79" i="68"/>
  <c r="K79" i="68"/>
  <c r="J79" i="68"/>
  <c r="F79" i="68"/>
  <c r="I79" i="68" s="1"/>
  <c r="C79" i="68"/>
  <c r="M86" i="68"/>
  <c r="L86" i="68"/>
  <c r="K86" i="68"/>
  <c r="J86" i="68"/>
  <c r="F86" i="68"/>
  <c r="I86" i="68" s="1"/>
  <c r="C86" i="68"/>
  <c r="M147" i="68"/>
  <c r="L147" i="68"/>
  <c r="K147" i="68"/>
  <c r="J147" i="68"/>
  <c r="F147" i="68"/>
  <c r="I147" i="68" s="1"/>
  <c r="C147" i="68"/>
  <c r="M19" i="68"/>
  <c r="L19" i="68"/>
  <c r="K19" i="68"/>
  <c r="J19" i="68"/>
  <c r="F19" i="68"/>
  <c r="I19" i="68" s="1"/>
  <c r="C19" i="68"/>
  <c r="M46" i="68"/>
  <c r="L46" i="68"/>
  <c r="K46" i="68"/>
  <c r="J46" i="68"/>
  <c r="F46" i="68"/>
  <c r="I46" i="68" s="1"/>
  <c r="C46" i="68"/>
  <c r="M124" i="68"/>
  <c r="L124" i="68"/>
  <c r="K124" i="68"/>
  <c r="J124" i="68"/>
  <c r="F124" i="68"/>
  <c r="I124" i="68" s="1"/>
  <c r="C124" i="68"/>
  <c r="M10" i="68"/>
  <c r="L10" i="68"/>
  <c r="K10" i="68"/>
  <c r="J10" i="68"/>
  <c r="F10" i="68"/>
  <c r="I10" i="68" s="1"/>
  <c r="C10" i="68"/>
  <c r="M51" i="68"/>
  <c r="L51" i="68"/>
  <c r="K51" i="68"/>
  <c r="J51" i="68"/>
  <c r="F51" i="68"/>
  <c r="I51" i="68" s="1"/>
  <c r="C51" i="68"/>
  <c r="M13" i="68"/>
  <c r="L13" i="68"/>
  <c r="K13" i="68"/>
  <c r="J13" i="68"/>
  <c r="F13" i="68"/>
  <c r="I13" i="68" s="1"/>
  <c r="C13" i="68"/>
  <c r="M5" i="68"/>
  <c r="L5" i="68"/>
  <c r="K5" i="68"/>
  <c r="J5" i="68"/>
  <c r="F5" i="68"/>
  <c r="I5" i="68" s="1"/>
  <c r="C5" i="68"/>
  <c r="M99" i="68"/>
  <c r="L99" i="68"/>
  <c r="K99" i="68"/>
  <c r="J99" i="68"/>
  <c r="F99" i="68"/>
  <c r="I99" i="68" s="1"/>
  <c r="C99" i="68"/>
  <c r="P170" i="66"/>
  <c r="P163" i="66"/>
  <c r="P146" i="66"/>
  <c r="P145" i="66"/>
  <c r="P143" i="66"/>
  <c r="P137" i="66"/>
  <c r="P136" i="66"/>
  <c r="P132" i="66"/>
  <c r="P122" i="66"/>
  <c r="P106" i="66"/>
  <c r="P98" i="66"/>
  <c r="P88" i="66"/>
  <c r="P85" i="66"/>
  <c r="P84" i="66"/>
  <c r="P78" i="66"/>
  <c r="P72" i="66"/>
  <c r="P50" i="66"/>
  <c r="P45" i="66"/>
  <c r="P41" i="66"/>
  <c r="P35" i="66"/>
  <c r="P22" i="66"/>
  <c r="P18" i="66"/>
  <c r="P12" i="66"/>
  <c r="P9" i="66"/>
  <c r="M98" i="66"/>
  <c r="L98" i="66"/>
  <c r="K98" i="66"/>
  <c r="J98" i="66"/>
  <c r="F98" i="66"/>
  <c r="I98" i="66" s="1"/>
  <c r="C98" i="66"/>
  <c r="M169" i="66"/>
  <c r="L169" i="66"/>
  <c r="K169" i="66"/>
  <c r="J169" i="66"/>
  <c r="F169" i="66"/>
  <c r="I169" i="66" s="1"/>
  <c r="C169" i="66"/>
  <c r="M72" i="66"/>
  <c r="L72" i="66"/>
  <c r="K72" i="66"/>
  <c r="J72" i="66"/>
  <c r="F72" i="66"/>
  <c r="I72" i="66" s="1"/>
  <c r="C72" i="66"/>
  <c r="M9" i="66"/>
  <c r="L9" i="66"/>
  <c r="K9" i="66"/>
  <c r="J9" i="66"/>
  <c r="F9" i="66"/>
  <c r="I9" i="66" s="1"/>
  <c r="C9" i="66"/>
  <c r="R167" i="66"/>
  <c r="M35" i="66"/>
  <c r="L35" i="66"/>
  <c r="K35" i="66"/>
  <c r="J35" i="66"/>
  <c r="F35" i="66"/>
  <c r="I35" i="66" s="1"/>
  <c r="C35" i="66"/>
  <c r="R166" i="66"/>
  <c r="M106" i="66"/>
  <c r="L106" i="66"/>
  <c r="K106" i="66"/>
  <c r="J106" i="66"/>
  <c r="F106" i="66"/>
  <c r="I106" i="66" s="1"/>
  <c r="C106" i="66"/>
  <c r="R165" i="66"/>
  <c r="M136" i="66"/>
  <c r="L136" i="66"/>
  <c r="K136" i="66"/>
  <c r="J136" i="66"/>
  <c r="F136" i="66"/>
  <c r="I136" i="66" s="1"/>
  <c r="C136" i="66"/>
  <c r="R164" i="66"/>
  <c r="M71" i="66"/>
  <c r="L71" i="66"/>
  <c r="K71" i="66"/>
  <c r="J71" i="66"/>
  <c r="F71" i="66"/>
  <c r="I71" i="66" s="1"/>
  <c r="C71" i="66"/>
  <c r="M105" i="66"/>
  <c r="L105" i="66"/>
  <c r="K105" i="66"/>
  <c r="J105" i="66"/>
  <c r="F105" i="66"/>
  <c r="I105" i="66" s="1"/>
  <c r="C105" i="66"/>
  <c r="R162" i="66"/>
  <c r="M162" i="66"/>
  <c r="L162" i="66"/>
  <c r="K162" i="66"/>
  <c r="J162" i="66"/>
  <c r="F162" i="66"/>
  <c r="I162" i="66" s="1"/>
  <c r="C162" i="66"/>
  <c r="R161" i="66"/>
  <c r="M104" i="66"/>
  <c r="L104" i="66"/>
  <c r="K104" i="66"/>
  <c r="J104" i="66"/>
  <c r="F104" i="66"/>
  <c r="I104" i="66" s="1"/>
  <c r="C104" i="66"/>
  <c r="R160" i="66"/>
  <c r="M45" i="66"/>
  <c r="L45" i="66"/>
  <c r="K45" i="66"/>
  <c r="J45" i="66"/>
  <c r="F45" i="66"/>
  <c r="I45" i="66" s="1"/>
  <c r="C45" i="66"/>
  <c r="R159" i="66"/>
  <c r="M135" i="66"/>
  <c r="L135" i="66"/>
  <c r="K135" i="66"/>
  <c r="J135" i="66"/>
  <c r="F135" i="66"/>
  <c r="I135" i="66" s="1"/>
  <c r="C135" i="66"/>
  <c r="R158" i="66"/>
  <c r="R157" i="66"/>
  <c r="M78" i="66"/>
  <c r="L78" i="66"/>
  <c r="K78" i="66"/>
  <c r="J78" i="66"/>
  <c r="F78" i="66"/>
  <c r="I78" i="66" s="1"/>
  <c r="C78" i="66"/>
  <c r="R156" i="66"/>
  <c r="M146" i="66"/>
  <c r="L146" i="66"/>
  <c r="K146" i="66"/>
  <c r="J146" i="66"/>
  <c r="F146" i="66"/>
  <c r="I146" i="66" s="1"/>
  <c r="C146" i="66"/>
  <c r="M155" i="66"/>
  <c r="L155" i="66"/>
  <c r="K155" i="66"/>
  <c r="J155" i="66"/>
  <c r="F155" i="66"/>
  <c r="I155" i="66" s="1"/>
  <c r="C155" i="66"/>
  <c r="R154" i="66"/>
  <c r="M154" i="66"/>
  <c r="L154" i="66"/>
  <c r="K154" i="66"/>
  <c r="J154" i="66"/>
  <c r="F154" i="66"/>
  <c r="I154" i="66" s="1"/>
  <c r="C154" i="66"/>
  <c r="R153" i="66"/>
  <c r="M32" i="66"/>
  <c r="L32" i="66"/>
  <c r="K32" i="66"/>
  <c r="J32" i="66"/>
  <c r="F32" i="66"/>
  <c r="I32" i="66" s="1"/>
  <c r="C32" i="66"/>
  <c r="R152" i="66"/>
  <c r="M8" i="66"/>
  <c r="L8" i="66"/>
  <c r="K8" i="66"/>
  <c r="J8" i="66"/>
  <c r="F8" i="66"/>
  <c r="I8" i="66" s="1"/>
  <c r="C8" i="66"/>
  <c r="R151" i="66"/>
  <c r="M151" i="66"/>
  <c r="L151" i="66"/>
  <c r="K151" i="66"/>
  <c r="J151" i="66"/>
  <c r="F151" i="66"/>
  <c r="I151" i="66" s="1"/>
  <c r="C151" i="66"/>
  <c r="R150" i="66"/>
  <c r="M150" i="66"/>
  <c r="L150" i="66"/>
  <c r="K150" i="66"/>
  <c r="J150" i="66"/>
  <c r="F150" i="66"/>
  <c r="I150" i="66" s="1"/>
  <c r="C150" i="66"/>
  <c r="R149" i="66"/>
  <c r="M122" i="66"/>
  <c r="L122" i="66"/>
  <c r="K122" i="66"/>
  <c r="J122" i="66"/>
  <c r="F122" i="66"/>
  <c r="I122" i="66" s="1"/>
  <c r="C122" i="66"/>
  <c r="M148" i="66"/>
  <c r="L148" i="66"/>
  <c r="K148" i="66"/>
  <c r="J148" i="66"/>
  <c r="F148" i="66"/>
  <c r="I148" i="66" s="1"/>
  <c r="C148" i="66"/>
  <c r="R147" i="66"/>
  <c r="M96" i="66"/>
  <c r="L96" i="66"/>
  <c r="K96" i="66"/>
  <c r="J96" i="66"/>
  <c r="F96" i="66"/>
  <c r="I96" i="66" s="1"/>
  <c r="C96" i="66"/>
  <c r="M163" i="66"/>
  <c r="L163" i="66"/>
  <c r="K163" i="66"/>
  <c r="J163" i="66"/>
  <c r="F163" i="66"/>
  <c r="I163" i="66" s="1"/>
  <c r="C163" i="66"/>
  <c r="M161" i="66"/>
  <c r="L161" i="66"/>
  <c r="K161" i="66"/>
  <c r="J161" i="66"/>
  <c r="F161" i="66"/>
  <c r="I161" i="66" s="1"/>
  <c r="C161" i="66"/>
  <c r="R144" i="66"/>
  <c r="M144" i="66"/>
  <c r="L144" i="66"/>
  <c r="K144" i="66"/>
  <c r="J144" i="66"/>
  <c r="F144" i="66"/>
  <c r="I144" i="66" s="1"/>
  <c r="C144" i="66"/>
  <c r="M18" i="66"/>
  <c r="L18" i="66"/>
  <c r="K18" i="66"/>
  <c r="J18" i="66"/>
  <c r="F18" i="66"/>
  <c r="I18" i="66" s="1"/>
  <c r="C18" i="66"/>
  <c r="R142" i="66"/>
  <c r="M50" i="66"/>
  <c r="L50" i="66"/>
  <c r="K50" i="66"/>
  <c r="J50" i="66"/>
  <c r="F50" i="66"/>
  <c r="I50" i="66" s="1"/>
  <c r="C50" i="66"/>
  <c r="R141" i="66"/>
  <c r="M143" i="66"/>
  <c r="L143" i="66"/>
  <c r="K143" i="66"/>
  <c r="J143" i="66"/>
  <c r="F143" i="66"/>
  <c r="I143" i="66" s="1"/>
  <c r="C143" i="66"/>
  <c r="R140" i="66"/>
  <c r="M140" i="66"/>
  <c r="L140" i="66"/>
  <c r="K140" i="66"/>
  <c r="J140" i="66"/>
  <c r="F140" i="66"/>
  <c r="I140" i="66" s="1"/>
  <c r="C140" i="66"/>
  <c r="R139" i="66"/>
  <c r="M85" i="66"/>
  <c r="L85" i="66"/>
  <c r="K85" i="66"/>
  <c r="J85" i="66"/>
  <c r="F85" i="66"/>
  <c r="I85" i="66" s="1"/>
  <c r="C85" i="66"/>
  <c r="R138" i="66"/>
  <c r="M138" i="66"/>
  <c r="L138" i="66"/>
  <c r="K138" i="66"/>
  <c r="J138" i="66"/>
  <c r="F138" i="66"/>
  <c r="I138" i="66" s="1"/>
  <c r="C138" i="66"/>
  <c r="M29" i="66"/>
  <c r="L29" i="66"/>
  <c r="K29" i="66"/>
  <c r="J29" i="66"/>
  <c r="F29" i="66"/>
  <c r="I29" i="66" s="1"/>
  <c r="C29" i="66"/>
  <c r="M84" i="66"/>
  <c r="L84" i="66"/>
  <c r="K84" i="66"/>
  <c r="J84" i="66"/>
  <c r="F84" i="66"/>
  <c r="I84" i="66" s="1"/>
  <c r="C84" i="66"/>
  <c r="M49" i="66"/>
  <c r="L49" i="66"/>
  <c r="K49" i="66"/>
  <c r="J49" i="66"/>
  <c r="F49" i="66"/>
  <c r="I49" i="66" s="1"/>
  <c r="C49" i="66"/>
  <c r="R135" i="66"/>
  <c r="M168" i="66"/>
  <c r="L168" i="66"/>
  <c r="K168" i="66"/>
  <c r="J168" i="66"/>
  <c r="F168" i="66"/>
  <c r="I168" i="66" s="1"/>
  <c r="C168" i="66"/>
  <c r="R134" i="66"/>
  <c r="M145" i="66"/>
  <c r="L145" i="66"/>
  <c r="K145" i="66"/>
  <c r="J145" i="66"/>
  <c r="F145" i="66"/>
  <c r="I145" i="66" s="1"/>
  <c r="C145" i="66"/>
  <c r="R133" i="66"/>
  <c r="M28" i="66"/>
  <c r="L28" i="66"/>
  <c r="K28" i="66"/>
  <c r="J28" i="66"/>
  <c r="F28" i="66"/>
  <c r="I28" i="66" s="1"/>
  <c r="C28" i="66"/>
  <c r="M7" i="66"/>
  <c r="L7" i="66"/>
  <c r="K7" i="66"/>
  <c r="J7" i="66"/>
  <c r="F7" i="66"/>
  <c r="I7" i="66" s="1"/>
  <c r="C7" i="66"/>
  <c r="R131" i="66"/>
  <c r="M76" i="66"/>
  <c r="L76" i="66"/>
  <c r="K76" i="66"/>
  <c r="J76" i="66"/>
  <c r="F76" i="66"/>
  <c r="I76" i="66" s="1"/>
  <c r="C76" i="66"/>
  <c r="R130" i="66"/>
  <c r="M6" i="66"/>
  <c r="L6" i="66"/>
  <c r="K6" i="66"/>
  <c r="J6" i="66"/>
  <c r="F6" i="66"/>
  <c r="I6" i="66" s="1"/>
  <c r="C6" i="66"/>
  <c r="R129" i="66"/>
  <c r="M41" i="66"/>
  <c r="L41" i="66"/>
  <c r="K41" i="66"/>
  <c r="J41" i="66"/>
  <c r="F41" i="66"/>
  <c r="I41" i="66" s="1"/>
  <c r="C41" i="66"/>
  <c r="R128" i="66"/>
  <c r="M160" i="66"/>
  <c r="L160" i="66"/>
  <c r="K160" i="66"/>
  <c r="J160" i="66"/>
  <c r="F160" i="66"/>
  <c r="I160" i="66" s="1"/>
  <c r="C160" i="66"/>
  <c r="R127" i="66"/>
  <c r="M83" i="66"/>
  <c r="L83" i="66"/>
  <c r="K83" i="66"/>
  <c r="J83" i="66"/>
  <c r="F83" i="66"/>
  <c r="I83" i="66" s="1"/>
  <c r="C83" i="66"/>
  <c r="M126" i="66"/>
  <c r="L126" i="66"/>
  <c r="K126" i="66"/>
  <c r="J126" i="66"/>
  <c r="F126" i="66"/>
  <c r="I126" i="66" s="1"/>
  <c r="C126" i="66"/>
  <c r="R125" i="66"/>
  <c r="M125" i="66"/>
  <c r="L125" i="66"/>
  <c r="K125" i="66"/>
  <c r="J125" i="66"/>
  <c r="F125" i="66"/>
  <c r="I125" i="66" s="1"/>
  <c r="C125" i="66"/>
  <c r="R124" i="66"/>
  <c r="M159" i="66"/>
  <c r="L159" i="66"/>
  <c r="K159" i="66"/>
  <c r="J159" i="66"/>
  <c r="F159" i="66"/>
  <c r="I159" i="66" s="1"/>
  <c r="C159" i="66"/>
  <c r="R123" i="66"/>
  <c r="M123" i="66"/>
  <c r="L123" i="66"/>
  <c r="K123" i="66"/>
  <c r="J123" i="66"/>
  <c r="F123" i="66"/>
  <c r="I123" i="66" s="1"/>
  <c r="C123" i="66"/>
  <c r="M134" i="66"/>
  <c r="L134" i="66"/>
  <c r="K134" i="66"/>
  <c r="J134" i="66"/>
  <c r="F134" i="66"/>
  <c r="I134" i="66" s="1"/>
  <c r="C134" i="66"/>
  <c r="R121" i="66"/>
  <c r="M95" i="66"/>
  <c r="L95" i="66"/>
  <c r="K95" i="66"/>
  <c r="J95" i="66"/>
  <c r="F95" i="66"/>
  <c r="I95" i="66" s="1"/>
  <c r="C95" i="66"/>
  <c r="R120" i="66"/>
  <c r="M82" i="66"/>
  <c r="L82" i="66"/>
  <c r="K82" i="66"/>
  <c r="J82" i="66"/>
  <c r="F82" i="66"/>
  <c r="I82" i="66" s="1"/>
  <c r="C82" i="66"/>
  <c r="R119" i="66"/>
  <c r="M121" i="66"/>
  <c r="L121" i="66"/>
  <c r="K121" i="66"/>
  <c r="J121" i="66"/>
  <c r="F121" i="66"/>
  <c r="I121" i="66" s="1"/>
  <c r="C121" i="66"/>
  <c r="M118" i="66"/>
  <c r="L118" i="66"/>
  <c r="K118" i="66"/>
  <c r="J118" i="66"/>
  <c r="F118" i="66"/>
  <c r="I118" i="66" s="1"/>
  <c r="C118" i="66"/>
  <c r="R117" i="66"/>
  <c r="M117" i="66"/>
  <c r="L117" i="66"/>
  <c r="K117" i="66"/>
  <c r="J117" i="66"/>
  <c r="F117" i="66"/>
  <c r="I117" i="66" s="1"/>
  <c r="C117" i="66"/>
  <c r="R116" i="66"/>
  <c r="M132" i="66"/>
  <c r="L132" i="66"/>
  <c r="K132" i="66"/>
  <c r="J132" i="66"/>
  <c r="F132" i="66"/>
  <c r="I132" i="66" s="1"/>
  <c r="C132" i="66"/>
  <c r="R115" i="66"/>
  <c r="R114" i="66"/>
  <c r="M80" i="66"/>
  <c r="L80" i="66"/>
  <c r="K80" i="66"/>
  <c r="J80" i="66"/>
  <c r="F80" i="66"/>
  <c r="I80" i="66" s="1"/>
  <c r="C80" i="66"/>
  <c r="R113" i="66"/>
  <c r="M113" i="66"/>
  <c r="L113" i="66"/>
  <c r="K113" i="66"/>
  <c r="J113" i="66"/>
  <c r="F113" i="66"/>
  <c r="I113" i="66" s="1"/>
  <c r="C113" i="66"/>
  <c r="R112" i="66"/>
  <c r="M142" i="66"/>
  <c r="L142" i="66"/>
  <c r="K142" i="66"/>
  <c r="J142" i="66"/>
  <c r="F142" i="66"/>
  <c r="I142" i="66" s="1"/>
  <c r="C142" i="66"/>
  <c r="R111" i="66"/>
  <c r="M67" i="66"/>
  <c r="L67" i="66"/>
  <c r="K67" i="66"/>
  <c r="J67" i="66"/>
  <c r="F67" i="66"/>
  <c r="I67" i="66" s="1"/>
  <c r="C67" i="66"/>
  <c r="R110" i="66"/>
  <c r="M120" i="66"/>
  <c r="L120" i="66"/>
  <c r="K120" i="66"/>
  <c r="J120" i="66"/>
  <c r="F120" i="66"/>
  <c r="I120" i="66" s="1"/>
  <c r="C120" i="66"/>
  <c r="R109" i="66"/>
  <c r="M109" i="66"/>
  <c r="L109" i="66"/>
  <c r="K109" i="66"/>
  <c r="J109" i="66"/>
  <c r="F109" i="66"/>
  <c r="I109" i="66" s="1"/>
  <c r="C109" i="66"/>
  <c r="R108" i="66"/>
  <c r="M12" i="66"/>
  <c r="L12" i="66"/>
  <c r="K12" i="66"/>
  <c r="J12" i="66"/>
  <c r="F12" i="66"/>
  <c r="I12" i="66" s="1"/>
  <c r="C12" i="66"/>
  <c r="R107" i="66"/>
  <c r="M131" i="66"/>
  <c r="L131" i="66"/>
  <c r="K131" i="66"/>
  <c r="J131" i="66"/>
  <c r="F131" i="66"/>
  <c r="I131" i="66" s="1"/>
  <c r="C131" i="66"/>
  <c r="M48" i="66"/>
  <c r="L48" i="66"/>
  <c r="K48" i="66"/>
  <c r="J48" i="66"/>
  <c r="F48" i="66"/>
  <c r="I48" i="66" s="1"/>
  <c r="C48" i="66"/>
  <c r="R105" i="66"/>
  <c r="M44" i="66"/>
  <c r="L44" i="66"/>
  <c r="K44" i="66"/>
  <c r="J44" i="66"/>
  <c r="F44" i="66"/>
  <c r="I44" i="66" s="1"/>
  <c r="C44" i="66"/>
  <c r="R104" i="66"/>
  <c r="M94" i="66"/>
  <c r="L94" i="66"/>
  <c r="K94" i="66"/>
  <c r="J94" i="66"/>
  <c r="F94" i="66"/>
  <c r="I94" i="66" s="1"/>
  <c r="C94" i="66"/>
  <c r="R103" i="66"/>
  <c r="M91" i="66"/>
  <c r="L91" i="66"/>
  <c r="K91" i="66"/>
  <c r="J91" i="66"/>
  <c r="F91" i="66"/>
  <c r="I91" i="66" s="1"/>
  <c r="C91" i="66"/>
  <c r="R102" i="66"/>
  <c r="M66" i="66"/>
  <c r="L66" i="66"/>
  <c r="K66" i="66"/>
  <c r="J66" i="66"/>
  <c r="F66" i="66"/>
  <c r="I66" i="66" s="1"/>
  <c r="C66" i="66"/>
  <c r="R101" i="66"/>
  <c r="M101" i="66"/>
  <c r="L101" i="66"/>
  <c r="K101" i="66"/>
  <c r="J101" i="66"/>
  <c r="F101" i="66"/>
  <c r="I101" i="66" s="1"/>
  <c r="C101" i="66"/>
  <c r="R100" i="66"/>
  <c r="M90" i="66"/>
  <c r="L90" i="66"/>
  <c r="K90" i="66"/>
  <c r="J90" i="66"/>
  <c r="F90" i="66"/>
  <c r="I90" i="66" s="1"/>
  <c r="C90" i="66"/>
  <c r="R99" i="66"/>
  <c r="M141" i="66"/>
  <c r="L141" i="66"/>
  <c r="K141" i="66"/>
  <c r="J141" i="66"/>
  <c r="F141" i="66"/>
  <c r="I141" i="66" s="1"/>
  <c r="C141" i="66"/>
  <c r="M137" i="66"/>
  <c r="L137" i="66"/>
  <c r="K137" i="66"/>
  <c r="J137" i="66"/>
  <c r="F137" i="66"/>
  <c r="I137" i="66" s="1"/>
  <c r="C137" i="66"/>
  <c r="R97" i="66"/>
  <c r="M97" i="66"/>
  <c r="L97" i="66"/>
  <c r="K97" i="66"/>
  <c r="J97" i="66"/>
  <c r="F97" i="66"/>
  <c r="I97" i="66" s="1"/>
  <c r="C97" i="66"/>
  <c r="R96" i="66"/>
  <c r="R95" i="66"/>
  <c r="M158" i="66"/>
  <c r="L158" i="66"/>
  <c r="K158" i="66"/>
  <c r="J158" i="66"/>
  <c r="F158" i="66"/>
  <c r="I158" i="66" s="1"/>
  <c r="C158" i="66"/>
  <c r="R94" i="66"/>
  <c r="M170" i="66"/>
  <c r="L170" i="66"/>
  <c r="K170" i="66"/>
  <c r="J170" i="66"/>
  <c r="F170" i="66"/>
  <c r="I170" i="66" s="1"/>
  <c r="C170" i="66"/>
  <c r="R93" i="66"/>
  <c r="M93" i="66"/>
  <c r="L93" i="66"/>
  <c r="K93" i="66"/>
  <c r="J93" i="66"/>
  <c r="F93" i="66"/>
  <c r="I93" i="66" s="1"/>
  <c r="C93" i="66"/>
  <c r="R92" i="66"/>
  <c r="M92" i="66"/>
  <c r="L92" i="66"/>
  <c r="K92" i="66"/>
  <c r="J92" i="66"/>
  <c r="F92" i="66"/>
  <c r="I92" i="66" s="1"/>
  <c r="C92" i="66"/>
  <c r="R91" i="66"/>
  <c r="R90" i="66"/>
  <c r="M119" i="66"/>
  <c r="L119" i="66"/>
  <c r="K119" i="66"/>
  <c r="J119" i="66"/>
  <c r="F119" i="66"/>
  <c r="I119" i="66" s="1"/>
  <c r="C119" i="66"/>
  <c r="M116" i="66"/>
  <c r="L116" i="66"/>
  <c r="K116" i="66"/>
  <c r="J116" i="66"/>
  <c r="F116" i="66"/>
  <c r="I116" i="66" s="1"/>
  <c r="C116" i="66"/>
  <c r="R89" i="66"/>
  <c r="M40" i="66"/>
  <c r="L40" i="66"/>
  <c r="K40" i="66"/>
  <c r="J40" i="66"/>
  <c r="F40" i="66"/>
  <c r="I40" i="66" s="1"/>
  <c r="C40" i="66"/>
  <c r="M167" i="66"/>
  <c r="L167" i="66"/>
  <c r="K167" i="66"/>
  <c r="J167" i="66"/>
  <c r="F167" i="66"/>
  <c r="I167" i="66" s="1"/>
  <c r="C167" i="66"/>
  <c r="R87" i="66"/>
  <c r="M115" i="66"/>
  <c r="L115" i="66"/>
  <c r="K115" i="66"/>
  <c r="J115" i="66"/>
  <c r="F115" i="66"/>
  <c r="I115" i="66" s="1"/>
  <c r="C115" i="66"/>
  <c r="R86" i="66"/>
  <c r="M65" i="66"/>
  <c r="L65" i="66"/>
  <c r="K65" i="66"/>
  <c r="J65" i="66"/>
  <c r="F65" i="66"/>
  <c r="I65" i="66" s="1"/>
  <c r="C65" i="66"/>
  <c r="M43" i="66"/>
  <c r="L43" i="66"/>
  <c r="K43" i="66"/>
  <c r="J43" i="66"/>
  <c r="F43" i="66"/>
  <c r="I43" i="66" s="1"/>
  <c r="C43" i="66"/>
  <c r="R83" i="66"/>
  <c r="M47" i="66"/>
  <c r="L47" i="66"/>
  <c r="K47" i="66"/>
  <c r="J47" i="66"/>
  <c r="F47" i="66"/>
  <c r="I47" i="66" s="1"/>
  <c r="C47" i="66"/>
  <c r="R82" i="66"/>
  <c r="M89" i="66"/>
  <c r="L89" i="66"/>
  <c r="K89" i="66"/>
  <c r="J89" i="66"/>
  <c r="F89" i="66"/>
  <c r="I89" i="66" s="1"/>
  <c r="C89" i="66"/>
  <c r="R81" i="66"/>
  <c r="M81" i="66"/>
  <c r="L81" i="66"/>
  <c r="K81" i="66"/>
  <c r="J81" i="66"/>
  <c r="F81" i="66"/>
  <c r="I81" i="66" s="1"/>
  <c r="C81" i="66"/>
  <c r="R80" i="66"/>
  <c r="M114" i="66"/>
  <c r="L114" i="66"/>
  <c r="K114" i="66"/>
  <c r="J114" i="66"/>
  <c r="F114" i="66"/>
  <c r="I114" i="66" s="1"/>
  <c r="C114" i="66"/>
  <c r="R79" i="66"/>
  <c r="M130" i="66"/>
  <c r="L130" i="66"/>
  <c r="K130" i="66"/>
  <c r="J130" i="66"/>
  <c r="F130" i="66"/>
  <c r="I130" i="66" s="1"/>
  <c r="C130" i="66"/>
  <c r="M4" i="66"/>
  <c r="L4" i="66"/>
  <c r="K4" i="66"/>
  <c r="J4" i="66"/>
  <c r="F4" i="66"/>
  <c r="I4" i="66" s="1"/>
  <c r="C4" i="66"/>
  <c r="R77" i="66"/>
  <c r="M77" i="66"/>
  <c r="L77" i="66"/>
  <c r="K77" i="66"/>
  <c r="J77" i="66"/>
  <c r="F77" i="66"/>
  <c r="I77" i="66" s="1"/>
  <c r="C77" i="66"/>
  <c r="R76" i="66"/>
  <c r="M103" i="66"/>
  <c r="L103" i="66"/>
  <c r="K103" i="66"/>
  <c r="J103" i="66"/>
  <c r="F103" i="66"/>
  <c r="I103" i="66" s="1"/>
  <c r="C103" i="66"/>
  <c r="R75" i="66"/>
  <c r="M36" i="66"/>
  <c r="L36" i="66"/>
  <c r="K36" i="66"/>
  <c r="J36" i="66"/>
  <c r="F36" i="66"/>
  <c r="I36" i="66" s="1"/>
  <c r="C36" i="66"/>
  <c r="R74" i="66"/>
  <c r="M22" i="66"/>
  <c r="L22" i="66"/>
  <c r="K22" i="66"/>
  <c r="J22" i="66"/>
  <c r="F22" i="66"/>
  <c r="I22" i="66" s="1"/>
  <c r="C22" i="66"/>
  <c r="R73" i="66"/>
  <c r="M73" i="66"/>
  <c r="L73" i="66"/>
  <c r="K73" i="66"/>
  <c r="J73" i="66"/>
  <c r="F73" i="66"/>
  <c r="I73" i="66" s="1"/>
  <c r="C73" i="66"/>
  <c r="M27" i="66"/>
  <c r="L27" i="66"/>
  <c r="K27" i="66"/>
  <c r="J27" i="66"/>
  <c r="F27" i="66"/>
  <c r="I27" i="66" s="1"/>
  <c r="C27" i="66"/>
  <c r="R71" i="66"/>
  <c r="M61" i="66"/>
  <c r="L61" i="66"/>
  <c r="K61" i="66"/>
  <c r="J61" i="66"/>
  <c r="F61" i="66"/>
  <c r="I61" i="66" s="1"/>
  <c r="C61" i="66"/>
  <c r="M70" i="66"/>
  <c r="L70" i="66"/>
  <c r="K70" i="66"/>
  <c r="J70" i="66"/>
  <c r="F70" i="66"/>
  <c r="I70" i="66" s="1"/>
  <c r="C70" i="66"/>
  <c r="R69" i="66"/>
  <c r="M69" i="66"/>
  <c r="L69" i="66"/>
  <c r="K69" i="66"/>
  <c r="J69" i="66"/>
  <c r="F69" i="66"/>
  <c r="I69" i="66" s="1"/>
  <c r="C69" i="66"/>
  <c r="M68" i="66"/>
  <c r="L68" i="66"/>
  <c r="K68" i="66"/>
  <c r="J68" i="66"/>
  <c r="F68" i="66"/>
  <c r="I68" i="66" s="1"/>
  <c r="C68" i="66"/>
  <c r="M112" i="66"/>
  <c r="L112" i="66"/>
  <c r="K112" i="66"/>
  <c r="J112" i="66"/>
  <c r="F112" i="66"/>
  <c r="I112" i="66" s="1"/>
  <c r="C112" i="66"/>
  <c r="M11" i="66"/>
  <c r="L11" i="66"/>
  <c r="K11" i="66"/>
  <c r="J11" i="66"/>
  <c r="F11" i="66"/>
  <c r="I11" i="66" s="1"/>
  <c r="C11" i="66"/>
  <c r="R67" i="66"/>
  <c r="M42" i="66"/>
  <c r="L42" i="66"/>
  <c r="K42" i="66"/>
  <c r="J42" i="66"/>
  <c r="F42" i="66"/>
  <c r="I42" i="66" s="1"/>
  <c r="C42" i="66"/>
  <c r="R66" i="66"/>
  <c r="M26" i="66"/>
  <c r="L26" i="66"/>
  <c r="K26" i="66"/>
  <c r="J26" i="66"/>
  <c r="F26" i="66"/>
  <c r="I26" i="66" s="1"/>
  <c r="C26" i="66"/>
  <c r="R65" i="66"/>
  <c r="M166" i="66"/>
  <c r="L166" i="66"/>
  <c r="K166" i="66"/>
  <c r="J166" i="66"/>
  <c r="F166" i="66"/>
  <c r="I166" i="66" s="1"/>
  <c r="C166" i="66"/>
  <c r="M157" i="66"/>
  <c r="L157" i="66"/>
  <c r="K157" i="66"/>
  <c r="J157" i="66"/>
  <c r="F157" i="66"/>
  <c r="I157" i="66" s="1"/>
  <c r="C157" i="66"/>
  <c r="R64" i="66"/>
  <c r="M64" i="66"/>
  <c r="L64" i="66"/>
  <c r="K64" i="66"/>
  <c r="J64" i="66"/>
  <c r="F64" i="66"/>
  <c r="I64" i="66" s="1"/>
  <c r="C64" i="66"/>
  <c r="R63" i="66"/>
  <c r="M63" i="66"/>
  <c r="L63" i="66"/>
  <c r="K63" i="66"/>
  <c r="J63" i="66"/>
  <c r="F63" i="66"/>
  <c r="I63" i="66" s="1"/>
  <c r="C63" i="66"/>
  <c r="M62" i="66"/>
  <c r="L62" i="66"/>
  <c r="K62" i="66"/>
  <c r="J62" i="66"/>
  <c r="F62" i="66"/>
  <c r="I62" i="66" s="1"/>
  <c r="C62" i="66"/>
  <c r="R61" i="66"/>
  <c r="M15" i="66"/>
  <c r="L15" i="66"/>
  <c r="K15" i="66"/>
  <c r="J15" i="66"/>
  <c r="F15" i="66"/>
  <c r="I15" i="66" s="1"/>
  <c r="C15" i="66"/>
  <c r="R60" i="66"/>
  <c r="M60" i="66"/>
  <c r="L60" i="66"/>
  <c r="K60" i="66"/>
  <c r="J60" i="66"/>
  <c r="F60" i="66"/>
  <c r="I60" i="66" s="1"/>
  <c r="C60" i="66"/>
  <c r="R59" i="66"/>
  <c r="M21" i="66"/>
  <c r="L21" i="66"/>
  <c r="K21" i="66"/>
  <c r="J21" i="66"/>
  <c r="F21" i="66"/>
  <c r="I21" i="66" s="1"/>
  <c r="C21" i="66"/>
  <c r="R58" i="66"/>
  <c r="M59" i="66"/>
  <c r="L59" i="66"/>
  <c r="K59" i="66"/>
  <c r="J59" i="66"/>
  <c r="F59" i="66"/>
  <c r="I59" i="66" s="1"/>
  <c r="C59" i="66"/>
  <c r="R57" i="66"/>
  <c r="M133" i="66"/>
  <c r="L133" i="66"/>
  <c r="K133" i="66"/>
  <c r="J133" i="66"/>
  <c r="F133" i="66"/>
  <c r="I133" i="66" s="1"/>
  <c r="C133" i="66"/>
  <c r="R56" i="66"/>
  <c r="M58" i="66"/>
  <c r="L58" i="66"/>
  <c r="K58" i="66"/>
  <c r="J58" i="66"/>
  <c r="F58" i="66"/>
  <c r="I58" i="66" s="1"/>
  <c r="C58" i="66"/>
  <c r="R55" i="66"/>
  <c r="M55" i="66"/>
  <c r="L55" i="66"/>
  <c r="K55" i="66"/>
  <c r="J55" i="66"/>
  <c r="F55" i="66"/>
  <c r="I55" i="66" s="1"/>
  <c r="C55" i="66"/>
  <c r="R54" i="66"/>
  <c r="M54" i="66"/>
  <c r="L54" i="66"/>
  <c r="K54" i="66"/>
  <c r="J54" i="66"/>
  <c r="F54" i="66"/>
  <c r="I54" i="66" s="1"/>
  <c r="C54" i="66"/>
  <c r="R53" i="66"/>
  <c r="M156" i="66"/>
  <c r="L156" i="66"/>
  <c r="K156" i="66"/>
  <c r="J156" i="66"/>
  <c r="F156" i="66"/>
  <c r="I156" i="66" s="1"/>
  <c r="C156" i="66"/>
  <c r="R52" i="66"/>
  <c r="M52" i="66"/>
  <c r="L52" i="66"/>
  <c r="K52" i="66"/>
  <c r="J52" i="66"/>
  <c r="F52" i="66"/>
  <c r="I52" i="66" s="1"/>
  <c r="C52" i="66"/>
  <c r="R51" i="66"/>
  <c r="M129" i="66"/>
  <c r="L129" i="66"/>
  <c r="K129" i="66"/>
  <c r="J129" i="66"/>
  <c r="F129" i="66"/>
  <c r="I129" i="66" s="1"/>
  <c r="C129" i="66"/>
  <c r="M88" i="66"/>
  <c r="L88" i="66"/>
  <c r="K88" i="66"/>
  <c r="J88" i="66"/>
  <c r="F88" i="66"/>
  <c r="I88" i="66" s="1"/>
  <c r="C88" i="66"/>
  <c r="R49" i="66"/>
  <c r="M153" i="66"/>
  <c r="L153" i="66"/>
  <c r="K153" i="66"/>
  <c r="J153" i="66"/>
  <c r="F153" i="66"/>
  <c r="I153" i="66" s="1"/>
  <c r="C153" i="66"/>
  <c r="R48" i="66"/>
  <c r="M25" i="66"/>
  <c r="L25" i="66"/>
  <c r="K25" i="66"/>
  <c r="J25" i="66"/>
  <c r="F25" i="66"/>
  <c r="I25" i="66" s="1"/>
  <c r="C25" i="66"/>
  <c r="R47" i="66"/>
  <c r="M20" i="66"/>
  <c r="L20" i="66"/>
  <c r="K20" i="66"/>
  <c r="J20" i="66"/>
  <c r="F20" i="66"/>
  <c r="I20" i="66" s="1"/>
  <c r="C20" i="66"/>
  <c r="R46" i="66"/>
  <c r="M102" i="66"/>
  <c r="L102" i="66"/>
  <c r="K102" i="66"/>
  <c r="J102" i="66"/>
  <c r="F102" i="66"/>
  <c r="I102" i="66" s="1"/>
  <c r="C102" i="66"/>
  <c r="M57" i="66"/>
  <c r="L57" i="66"/>
  <c r="K57" i="66"/>
  <c r="J57" i="66"/>
  <c r="F57" i="66"/>
  <c r="I57" i="66" s="1"/>
  <c r="C57" i="66"/>
  <c r="R44" i="66"/>
  <c r="M24" i="66"/>
  <c r="L24" i="66"/>
  <c r="K24" i="66"/>
  <c r="J24" i="66"/>
  <c r="F24" i="66"/>
  <c r="I24" i="66" s="1"/>
  <c r="C24" i="66"/>
  <c r="R43" i="66"/>
  <c r="M100" i="66"/>
  <c r="L100" i="66"/>
  <c r="K100" i="66"/>
  <c r="J100" i="66"/>
  <c r="F100" i="66"/>
  <c r="I100" i="66" s="1"/>
  <c r="C100" i="66"/>
  <c r="R42" i="66"/>
  <c r="M87" i="66"/>
  <c r="L87" i="66"/>
  <c r="K87" i="66"/>
  <c r="J87" i="66"/>
  <c r="F87" i="66"/>
  <c r="I87" i="66" s="1"/>
  <c r="C87" i="66"/>
  <c r="M111" i="66"/>
  <c r="L111" i="66"/>
  <c r="K111" i="66"/>
  <c r="J111" i="66"/>
  <c r="F111" i="66"/>
  <c r="I111" i="66" s="1"/>
  <c r="C111" i="66"/>
  <c r="R40" i="66"/>
  <c r="M139" i="66"/>
  <c r="L139" i="66"/>
  <c r="K139" i="66"/>
  <c r="J139" i="66"/>
  <c r="F139" i="66"/>
  <c r="I139" i="66" s="1"/>
  <c r="C139" i="66"/>
  <c r="M39" i="66"/>
  <c r="L39" i="66"/>
  <c r="K39" i="66"/>
  <c r="J39" i="66"/>
  <c r="F39" i="66"/>
  <c r="I39" i="66" s="1"/>
  <c r="C39" i="66"/>
  <c r="R38" i="66"/>
  <c r="M38" i="66"/>
  <c r="L38" i="66"/>
  <c r="K38" i="66"/>
  <c r="J38" i="66"/>
  <c r="F38" i="66"/>
  <c r="I38" i="66" s="1"/>
  <c r="C38" i="66"/>
  <c r="R37" i="66"/>
  <c r="M37" i="66"/>
  <c r="L37" i="66"/>
  <c r="K37" i="66"/>
  <c r="J37" i="66"/>
  <c r="F37" i="66"/>
  <c r="I37" i="66" s="1"/>
  <c r="C37" i="66"/>
  <c r="R36" i="66"/>
  <c r="M23" i="66"/>
  <c r="L23" i="66"/>
  <c r="K23" i="66"/>
  <c r="J23" i="66"/>
  <c r="F23" i="66"/>
  <c r="I23" i="66" s="1"/>
  <c r="C23" i="66"/>
  <c r="M165" i="66"/>
  <c r="L165" i="66"/>
  <c r="K165" i="66"/>
  <c r="J165" i="66"/>
  <c r="F165" i="66"/>
  <c r="I165" i="66" s="1"/>
  <c r="C165" i="66"/>
  <c r="R34" i="66"/>
  <c r="M34" i="66"/>
  <c r="L34" i="66"/>
  <c r="K34" i="66"/>
  <c r="J34" i="66"/>
  <c r="F34" i="66"/>
  <c r="I34" i="66" s="1"/>
  <c r="C34" i="66"/>
  <c r="R33" i="66"/>
  <c r="M33" i="66"/>
  <c r="L33" i="66"/>
  <c r="K33" i="66"/>
  <c r="J33" i="66"/>
  <c r="F33" i="66"/>
  <c r="I33" i="66" s="1"/>
  <c r="C33" i="66"/>
  <c r="R32" i="66"/>
  <c r="M110" i="66"/>
  <c r="L110" i="66"/>
  <c r="K110" i="66"/>
  <c r="J110" i="66"/>
  <c r="F110" i="66"/>
  <c r="I110" i="66" s="1"/>
  <c r="C110" i="66"/>
  <c r="R31" i="66"/>
  <c r="M31" i="66"/>
  <c r="L31" i="66"/>
  <c r="K31" i="66"/>
  <c r="J31" i="66"/>
  <c r="F31" i="66"/>
  <c r="I31" i="66" s="1"/>
  <c r="C31" i="66"/>
  <c r="M30" i="66"/>
  <c r="L30" i="66"/>
  <c r="K30" i="66"/>
  <c r="J30" i="66"/>
  <c r="F30" i="66"/>
  <c r="I30" i="66" s="1"/>
  <c r="C30" i="66"/>
  <c r="R29" i="66"/>
  <c r="M75" i="66"/>
  <c r="L75" i="66"/>
  <c r="K75" i="66"/>
  <c r="J75" i="66"/>
  <c r="F75" i="66"/>
  <c r="I75" i="66" s="1"/>
  <c r="C75" i="66"/>
  <c r="R28" i="66"/>
  <c r="R27" i="66"/>
  <c r="M164" i="66"/>
  <c r="L164" i="66"/>
  <c r="K164" i="66"/>
  <c r="J164" i="66"/>
  <c r="F164" i="66"/>
  <c r="I164" i="66" s="1"/>
  <c r="C164" i="66"/>
  <c r="R26" i="66"/>
  <c r="M74" i="66"/>
  <c r="L74" i="66"/>
  <c r="K74" i="66"/>
  <c r="J74" i="66"/>
  <c r="F74" i="66"/>
  <c r="I74" i="66" s="1"/>
  <c r="C74" i="66"/>
  <c r="R25" i="66"/>
  <c r="M108" i="66"/>
  <c r="L108" i="66"/>
  <c r="K108" i="66"/>
  <c r="J108" i="66"/>
  <c r="F108" i="66"/>
  <c r="I108" i="66" s="1"/>
  <c r="C108" i="66"/>
  <c r="R24" i="66"/>
  <c r="M128" i="66"/>
  <c r="L128" i="66"/>
  <c r="K128" i="66"/>
  <c r="J128" i="66"/>
  <c r="F128" i="66"/>
  <c r="I128" i="66" s="1"/>
  <c r="C128" i="66"/>
  <c r="R23" i="66"/>
  <c r="M107" i="66"/>
  <c r="L107" i="66"/>
  <c r="K107" i="66"/>
  <c r="J107" i="66"/>
  <c r="F107" i="66"/>
  <c r="I107" i="66" s="1"/>
  <c r="C107" i="66"/>
  <c r="M127" i="66"/>
  <c r="L127" i="66"/>
  <c r="K127" i="66"/>
  <c r="J127" i="66"/>
  <c r="F127" i="66"/>
  <c r="I127" i="66" s="1"/>
  <c r="C127" i="66"/>
  <c r="R21" i="66"/>
  <c r="M56" i="66"/>
  <c r="L56" i="66"/>
  <c r="K56" i="66"/>
  <c r="J56" i="66"/>
  <c r="F56" i="66"/>
  <c r="I56" i="66" s="1"/>
  <c r="C56" i="66"/>
  <c r="R20" i="66"/>
  <c r="M152" i="66"/>
  <c r="L152" i="66"/>
  <c r="K152" i="66"/>
  <c r="J152" i="66"/>
  <c r="F152" i="66"/>
  <c r="I152" i="66" s="1"/>
  <c r="C152" i="66"/>
  <c r="R19" i="66"/>
  <c r="M53" i="66"/>
  <c r="L53" i="66"/>
  <c r="K53" i="66"/>
  <c r="J53" i="66"/>
  <c r="F53" i="66"/>
  <c r="I53" i="66" s="1"/>
  <c r="C53" i="66"/>
  <c r="M3" i="66"/>
  <c r="L3" i="66"/>
  <c r="K3" i="66"/>
  <c r="J3" i="66"/>
  <c r="F3" i="66"/>
  <c r="I3" i="66" s="1"/>
  <c r="C3" i="66"/>
  <c r="M17" i="66"/>
  <c r="L17" i="66"/>
  <c r="K17" i="66"/>
  <c r="J17" i="66"/>
  <c r="F17" i="66"/>
  <c r="I17" i="66" s="1"/>
  <c r="C17" i="66"/>
  <c r="R16" i="66"/>
  <c r="M16" i="66"/>
  <c r="L16" i="66"/>
  <c r="K16" i="66"/>
  <c r="J16" i="66"/>
  <c r="F16" i="66"/>
  <c r="I16" i="66" s="1"/>
  <c r="C16" i="66"/>
  <c r="R15" i="66"/>
  <c r="M149" i="66"/>
  <c r="L149" i="66"/>
  <c r="K149" i="66"/>
  <c r="J149" i="66"/>
  <c r="F149" i="66"/>
  <c r="I149" i="66" s="1"/>
  <c r="C149" i="66"/>
  <c r="R14" i="66"/>
  <c r="M14" i="66"/>
  <c r="L14" i="66"/>
  <c r="K14" i="66"/>
  <c r="J14" i="66"/>
  <c r="F14" i="66"/>
  <c r="I14" i="66" s="1"/>
  <c r="C14" i="66"/>
  <c r="R13" i="66"/>
  <c r="M79" i="66"/>
  <c r="L79" i="66"/>
  <c r="K79" i="66"/>
  <c r="J79" i="66"/>
  <c r="F79" i="66"/>
  <c r="I79" i="66" s="1"/>
  <c r="C79" i="66"/>
  <c r="M86" i="66"/>
  <c r="L86" i="66"/>
  <c r="K86" i="66"/>
  <c r="J86" i="66"/>
  <c r="F86" i="66"/>
  <c r="I86" i="66" s="1"/>
  <c r="C86" i="66"/>
  <c r="R11" i="66"/>
  <c r="M147" i="66"/>
  <c r="L147" i="66"/>
  <c r="K147" i="66"/>
  <c r="J147" i="66"/>
  <c r="F147" i="66"/>
  <c r="I147" i="66" s="1"/>
  <c r="C147" i="66"/>
  <c r="M19" i="66"/>
  <c r="L19" i="66"/>
  <c r="K19" i="66"/>
  <c r="J19" i="66"/>
  <c r="F19" i="66"/>
  <c r="I19" i="66" s="1"/>
  <c r="C19" i="66"/>
  <c r="R10" i="66"/>
  <c r="M46" i="66"/>
  <c r="L46" i="66"/>
  <c r="K46" i="66"/>
  <c r="J46" i="66"/>
  <c r="F46" i="66"/>
  <c r="I46" i="66" s="1"/>
  <c r="C46" i="66"/>
  <c r="M124" i="66"/>
  <c r="L124" i="66"/>
  <c r="K124" i="66"/>
  <c r="J124" i="66"/>
  <c r="F124" i="66"/>
  <c r="I124" i="66" s="1"/>
  <c r="C124" i="66"/>
  <c r="R8" i="66"/>
  <c r="M10" i="66"/>
  <c r="L10" i="66"/>
  <c r="K10" i="66"/>
  <c r="J10" i="66"/>
  <c r="F10" i="66"/>
  <c r="I10" i="66" s="1"/>
  <c r="C10" i="66"/>
  <c r="R7" i="66"/>
  <c r="M51" i="66"/>
  <c r="L51" i="66"/>
  <c r="K51" i="66"/>
  <c r="J51" i="66"/>
  <c r="F51" i="66"/>
  <c r="I51" i="66" s="1"/>
  <c r="C51" i="66"/>
  <c r="R6" i="66"/>
  <c r="M13" i="66"/>
  <c r="L13" i="66"/>
  <c r="K13" i="66"/>
  <c r="J13" i="66"/>
  <c r="F13" i="66"/>
  <c r="I13" i="66" s="1"/>
  <c r="C13" i="66"/>
  <c r="R5" i="66"/>
  <c r="M5" i="66"/>
  <c r="L5" i="66"/>
  <c r="K5" i="66"/>
  <c r="J5" i="66"/>
  <c r="F5" i="66"/>
  <c r="I5" i="66" s="1"/>
  <c r="C5" i="66"/>
  <c r="R4" i="66"/>
  <c r="R3" i="66"/>
  <c r="M99" i="66"/>
  <c r="L99" i="66"/>
  <c r="K99" i="66"/>
  <c r="J99" i="66"/>
  <c r="F99" i="66"/>
  <c r="I99" i="66" s="1"/>
  <c r="C99" i="66"/>
  <c r="R169" i="62"/>
  <c r="M169" i="62"/>
  <c r="L169" i="62"/>
  <c r="K169" i="62"/>
  <c r="J169" i="62"/>
  <c r="F169" i="62"/>
  <c r="I169" i="62" s="1"/>
  <c r="C169" i="62"/>
  <c r="P168" i="62"/>
  <c r="M168" i="62"/>
  <c r="L168" i="62"/>
  <c r="K168" i="62"/>
  <c r="J168" i="62"/>
  <c r="F168" i="62"/>
  <c r="I168" i="62" s="1"/>
  <c r="C168" i="62"/>
  <c r="R167" i="62"/>
  <c r="M167" i="62"/>
  <c r="L167" i="62"/>
  <c r="K167" i="62"/>
  <c r="J167" i="62"/>
  <c r="F167" i="62"/>
  <c r="I167" i="62" s="1"/>
  <c r="C167" i="62"/>
  <c r="R166" i="62"/>
  <c r="M166" i="62"/>
  <c r="L166" i="62"/>
  <c r="K166" i="62"/>
  <c r="J166" i="62"/>
  <c r="F166" i="62"/>
  <c r="I166" i="62" s="1"/>
  <c r="C166" i="62"/>
  <c r="R165" i="62"/>
  <c r="M165" i="62"/>
  <c r="L165" i="62"/>
  <c r="K165" i="62"/>
  <c r="J165" i="62"/>
  <c r="F165" i="62"/>
  <c r="I165" i="62" s="1"/>
  <c r="C165" i="62"/>
  <c r="R164" i="62"/>
  <c r="M164" i="62"/>
  <c r="L164" i="62"/>
  <c r="K164" i="62"/>
  <c r="J164" i="62"/>
  <c r="F164" i="62"/>
  <c r="I164" i="62" s="1"/>
  <c r="C164" i="62"/>
  <c r="R163" i="62"/>
  <c r="M163" i="62"/>
  <c r="L163" i="62"/>
  <c r="K163" i="62"/>
  <c r="J163" i="62"/>
  <c r="F163" i="62"/>
  <c r="I163" i="62" s="1"/>
  <c r="C163" i="62"/>
  <c r="R162" i="62"/>
  <c r="M162" i="62"/>
  <c r="L162" i="62"/>
  <c r="K162" i="62"/>
  <c r="J162" i="62"/>
  <c r="F162" i="62"/>
  <c r="I162" i="62" s="1"/>
  <c r="C162" i="62"/>
  <c r="R161" i="62"/>
  <c r="M161" i="62"/>
  <c r="L161" i="62"/>
  <c r="K161" i="62"/>
  <c r="J161" i="62"/>
  <c r="F161" i="62"/>
  <c r="I161" i="62" s="1"/>
  <c r="C161" i="62"/>
  <c r="R160" i="62"/>
  <c r="M160" i="62"/>
  <c r="L160" i="62"/>
  <c r="K160" i="62"/>
  <c r="J160" i="62"/>
  <c r="F160" i="62"/>
  <c r="I160" i="62" s="1"/>
  <c r="C160" i="62"/>
  <c r="R159" i="62"/>
  <c r="M159" i="62"/>
  <c r="L159" i="62"/>
  <c r="K159" i="62"/>
  <c r="J159" i="62"/>
  <c r="F159" i="62"/>
  <c r="I159" i="62" s="1"/>
  <c r="C159" i="62"/>
  <c r="R158" i="62"/>
  <c r="M158" i="62"/>
  <c r="L158" i="62"/>
  <c r="K158" i="62"/>
  <c r="J158" i="62"/>
  <c r="F158" i="62"/>
  <c r="I158" i="62" s="1"/>
  <c r="C158" i="62"/>
  <c r="R157" i="62"/>
  <c r="M157" i="62"/>
  <c r="L157" i="62"/>
  <c r="K157" i="62"/>
  <c r="J157" i="62"/>
  <c r="F157" i="62"/>
  <c r="I157" i="62" s="1"/>
  <c r="C157" i="62"/>
  <c r="R156" i="62"/>
  <c r="M156" i="62"/>
  <c r="L156" i="62"/>
  <c r="K156" i="62"/>
  <c r="J156" i="62"/>
  <c r="F156" i="62"/>
  <c r="I156" i="62" s="1"/>
  <c r="C156" i="62"/>
  <c r="R155" i="62"/>
  <c r="M155" i="62"/>
  <c r="L155" i="62"/>
  <c r="K155" i="62"/>
  <c r="J155" i="62"/>
  <c r="F155" i="62"/>
  <c r="I155" i="62" s="1"/>
  <c r="C155" i="62"/>
  <c r="P154" i="62"/>
  <c r="M154" i="62"/>
  <c r="L154" i="62"/>
  <c r="K154" i="62"/>
  <c r="J154" i="62"/>
  <c r="F154" i="62"/>
  <c r="I154" i="62" s="1"/>
  <c r="C154" i="62"/>
  <c r="R153" i="62"/>
  <c r="M153" i="62"/>
  <c r="L153" i="62"/>
  <c r="K153" i="62"/>
  <c r="J153" i="62"/>
  <c r="F153" i="62"/>
  <c r="I153" i="62" s="1"/>
  <c r="C153" i="62"/>
  <c r="R152" i="62"/>
  <c r="M152" i="62"/>
  <c r="L152" i="62"/>
  <c r="K152" i="62"/>
  <c r="J152" i="62"/>
  <c r="F152" i="62"/>
  <c r="I152" i="62" s="1"/>
  <c r="C152" i="62"/>
  <c r="M151" i="62"/>
  <c r="L151" i="62"/>
  <c r="K151" i="62"/>
  <c r="J151" i="62"/>
  <c r="F151" i="62"/>
  <c r="I151" i="62" s="1"/>
  <c r="C151" i="62"/>
  <c r="R150" i="62"/>
  <c r="M150" i="62"/>
  <c r="L150" i="62"/>
  <c r="K150" i="62"/>
  <c r="J150" i="62"/>
  <c r="F150" i="62"/>
  <c r="I150" i="62" s="1"/>
  <c r="C150" i="62"/>
  <c r="R149" i="62"/>
  <c r="M149" i="62"/>
  <c r="L149" i="62"/>
  <c r="K149" i="62"/>
  <c r="J149" i="62"/>
  <c r="F149" i="62"/>
  <c r="I149" i="62" s="1"/>
  <c r="C149" i="62"/>
  <c r="P148" i="62"/>
  <c r="M148" i="62"/>
  <c r="L148" i="62"/>
  <c r="K148" i="62"/>
  <c r="J148" i="62"/>
  <c r="F148" i="62"/>
  <c r="I148" i="62" s="1"/>
  <c r="C148" i="62"/>
  <c r="R147" i="62"/>
  <c r="M147" i="62"/>
  <c r="L147" i="62"/>
  <c r="K147" i="62"/>
  <c r="J147" i="62"/>
  <c r="F147" i="62"/>
  <c r="I147" i="62" s="1"/>
  <c r="C147" i="62"/>
  <c r="R146" i="62"/>
  <c r="M146" i="62"/>
  <c r="L146" i="62"/>
  <c r="K146" i="62"/>
  <c r="J146" i="62"/>
  <c r="F146" i="62"/>
  <c r="I146" i="62" s="1"/>
  <c r="C146" i="62"/>
  <c r="R145" i="62"/>
  <c r="M145" i="62"/>
  <c r="L145" i="62"/>
  <c r="K145" i="62"/>
  <c r="J145" i="62"/>
  <c r="F145" i="62"/>
  <c r="I145" i="62" s="1"/>
  <c r="C145" i="62"/>
  <c r="R144" i="62"/>
  <c r="M144" i="62"/>
  <c r="L144" i="62"/>
  <c r="K144" i="62"/>
  <c r="J144" i="62"/>
  <c r="F144" i="62"/>
  <c r="I144" i="62" s="1"/>
  <c r="C144" i="62"/>
  <c r="R143" i="62"/>
  <c r="M143" i="62"/>
  <c r="L143" i="62"/>
  <c r="K143" i="62"/>
  <c r="J143" i="62"/>
  <c r="F143" i="62"/>
  <c r="I143" i="62" s="1"/>
  <c r="C143" i="62"/>
  <c r="R142" i="62"/>
  <c r="M142" i="62"/>
  <c r="L142" i="62"/>
  <c r="K142" i="62"/>
  <c r="J142" i="62"/>
  <c r="F142" i="62"/>
  <c r="I142" i="62" s="1"/>
  <c r="C142" i="62"/>
  <c r="R141" i="62"/>
  <c r="M141" i="62"/>
  <c r="L141" i="62"/>
  <c r="K141" i="62"/>
  <c r="J141" i="62"/>
  <c r="F141" i="62"/>
  <c r="I141" i="62" s="1"/>
  <c r="C141" i="62"/>
  <c r="R140" i="62"/>
  <c r="M140" i="62"/>
  <c r="L140" i="62"/>
  <c r="K140" i="62"/>
  <c r="J140" i="62"/>
  <c r="F140" i="62"/>
  <c r="I140" i="62" s="1"/>
  <c r="C140" i="62"/>
  <c r="R139" i="62"/>
  <c r="M139" i="62"/>
  <c r="L139" i="62"/>
  <c r="K139" i="62"/>
  <c r="J139" i="62"/>
  <c r="F139" i="62"/>
  <c r="I139" i="62" s="1"/>
  <c r="C139" i="62"/>
  <c r="R138" i="62"/>
  <c r="M138" i="62"/>
  <c r="L138" i="62"/>
  <c r="K138" i="62"/>
  <c r="J138" i="62"/>
  <c r="F138" i="62"/>
  <c r="I138" i="62" s="1"/>
  <c r="C138" i="62"/>
  <c r="R137" i="62"/>
  <c r="M137" i="62"/>
  <c r="L137" i="62"/>
  <c r="K137" i="62"/>
  <c r="J137" i="62"/>
  <c r="F137" i="62"/>
  <c r="I137" i="62" s="1"/>
  <c r="C137" i="62"/>
  <c r="R136" i="62"/>
  <c r="M136" i="62"/>
  <c r="L136" i="62"/>
  <c r="K136" i="62"/>
  <c r="J136" i="62"/>
  <c r="F136" i="62"/>
  <c r="I136" i="62" s="1"/>
  <c r="C136" i="62"/>
  <c r="R135" i="62"/>
  <c r="M135" i="62"/>
  <c r="L135" i="62"/>
  <c r="K135" i="62"/>
  <c r="J135" i="62"/>
  <c r="F135" i="62"/>
  <c r="I135" i="62" s="1"/>
  <c r="C135" i="62"/>
  <c r="R134" i="62"/>
  <c r="M134" i="62"/>
  <c r="L134" i="62"/>
  <c r="K134" i="62"/>
  <c r="J134" i="62"/>
  <c r="F134" i="62"/>
  <c r="I134" i="62" s="1"/>
  <c r="C134" i="62"/>
  <c r="R133" i="62"/>
  <c r="M133" i="62"/>
  <c r="L133" i="62"/>
  <c r="K133" i="62"/>
  <c r="J133" i="62"/>
  <c r="F133" i="62"/>
  <c r="I133" i="62" s="1"/>
  <c r="C133" i="62"/>
  <c r="R132" i="62"/>
  <c r="M132" i="62"/>
  <c r="L132" i="62"/>
  <c r="K132" i="62"/>
  <c r="J132" i="62"/>
  <c r="F132" i="62"/>
  <c r="I132" i="62" s="1"/>
  <c r="C132" i="62"/>
  <c r="R131" i="62"/>
  <c r="M131" i="62"/>
  <c r="L131" i="62"/>
  <c r="K131" i="62"/>
  <c r="J131" i="62"/>
  <c r="F131" i="62"/>
  <c r="I131" i="62" s="1"/>
  <c r="C131" i="62"/>
  <c r="R130" i="62"/>
  <c r="M130" i="62"/>
  <c r="L130" i="62"/>
  <c r="K130" i="62"/>
  <c r="J130" i="62"/>
  <c r="F130" i="62"/>
  <c r="I130" i="62" s="1"/>
  <c r="C130" i="62"/>
  <c r="R129" i="62"/>
  <c r="M129" i="62"/>
  <c r="L129" i="62"/>
  <c r="K129" i="62"/>
  <c r="J129" i="62"/>
  <c r="F129" i="62"/>
  <c r="I129" i="62" s="1"/>
  <c r="C129" i="62"/>
  <c r="R128" i="62"/>
  <c r="M128" i="62"/>
  <c r="L128" i="62"/>
  <c r="K128" i="62"/>
  <c r="J128" i="62"/>
  <c r="F128" i="62"/>
  <c r="I128" i="62" s="1"/>
  <c r="C128" i="62"/>
  <c r="R127" i="62"/>
  <c r="M127" i="62"/>
  <c r="L127" i="62"/>
  <c r="K127" i="62"/>
  <c r="J127" i="62"/>
  <c r="F127" i="62"/>
  <c r="I127" i="62" s="1"/>
  <c r="C127" i="62"/>
  <c r="R126" i="62"/>
  <c r="M126" i="62"/>
  <c r="L126" i="62"/>
  <c r="K126" i="62"/>
  <c r="J126" i="62"/>
  <c r="F126" i="62"/>
  <c r="I126" i="62" s="1"/>
  <c r="C126" i="62"/>
  <c r="P125" i="62"/>
  <c r="M125" i="62"/>
  <c r="L125" i="62"/>
  <c r="K125" i="62"/>
  <c r="J125" i="62"/>
  <c r="F125" i="62"/>
  <c r="I125" i="62" s="1"/>
  <c r="C125" i="62"/>
  <c r="R124" i="62"/>
  <c r="M124" i="62"/>
  <c r="L124" i="62"/>
  <c r="K124" i="62"/>
  <c r="J124" i="62"/>
  <c r="F124" i="62"/>
  <c r="I124" i="62" s="1"/>
  <c r="C124" i="62"/>
  <c r="R123" i="62"/>
  <c r="M123" i="62"/>
  <c r="L123" i="62"/>
  <c r="K123" i="62"/>
  <c r="J123" i="62"/>
  <c r="F123" i="62"/>
  <c r="I123" i="62" s="1"/>
  <c r="C123" i="62"/>
  <c r="R122" i="62"/>
  <c r="M122" i="62"/>
  <c r="L122" i="62"/>
  <c r="K122" i="62"/>
  <c r="J122" i="62"/>
  <c r="F122" i="62"/>
  <c r="I122" i="62" s="1"/>
  <c r="C122" i="62"/>
  <c r="R121" i="62"/>
  <c r="M121" i="62"/>
  <c r="L121" i="62"/>
  <c r="K121" i="62"/>
  <c r="J121" i="62"/>
  <c r="F121" i="62"/>
  <c r="I121" i="62" s="1"/>
  <c r="C121" i="62"/>
  <c r="R120" i="62"/>
  <c r="M120" i="62"/>
  <c r="L120" i="62"/>
  <c r="K120" i="62"/>
  <c r="J120" i="62"/>
  <c r="F120" i="62"/>
  <c r="I120" i="62" s="1"/>
  <c r="C120" i="62"/>
  <c r="R119" i="62"/>
  <c r="M119" i="62"/>
  <c r="L119" i="62"/>
  <c r="K119" i="62"/>
  <c r="J119" i="62"/>
  <c r="F119" i="62"/>
  <c r="I119" i="62" s="1"/>
  <c r="C119" i="62"/>
  <c r="R118" i="62"/>
  <c r="M118" i="62"/>
  <c r="L118" i="62"/>
  <c r="K118" i="62"/>
  <c r="J118" i="62"/>
  <c r="F118" i="62"/>
  <c r="I118" i="62" s="1"/>
  <c r="C118" i="62"/>
  <c r="P117" i="62"/>
  <c r="M117" i="62"/>
  <c r="L117" i="62"/>
  <c r="K117" i="62"/>
  <c r="J117" i="62"/>
  <c r="F117" i="62"/>
  <c r="I117" i="62" s="1"/>
  <c r="C117" i="62"/>
  <c r="R116" i="62"/>
  <c r="M116" i="62"/>
  <c r="L116" i="62"/>
  <c r="K116" i="62"/>
  <c r="J116" i="62"/>
  <c r="F116" i="62"/>
  <c r="I116" i="62" s="1"/>
  <c r="C116" i="62"/>
  <c r="R115" i="62"/>
  <c r="M115" i="62"/>
  <c r="L115" i="62"/>
  <c r="K115" i="62"/>
  <c r="J115" i="62"/>
  <c r="F115" i="62"/>
  <c r="I115" i="62" s="1"/>
  <c r="C115" i="62"/>
  <c r="R114" i="62"/>
  <c r="M114" i="62"/>
  <c r="L114" i="62"/>
  <c r="K114" i="62"/>
  <c r="J114" i="62"/>
  <c r="F114" i="62"/>
  <c r="I114" i="62" s="1"/>
  <c r="C114" i="62"/>
  <c r="R113" i="62"/>
  <c r="M113" i="62"/>
  <c r="L113" i="62"/>
  <c r="K113" i="62"/>
  <c r="J113" i="62"/>
  <c r="F113" i="62"/>
  <c r="I113" i="62" s="1"/>
  <c r="C113" i="62"/>
  <c r="R112" i="62"/>
  <c r="M112" i="62"/>
  <c r="L112" i="62"/>
  <c r="K112" i="62"/>
  <c r="J112" i="62"/>
  <c r="F112" i="62"/>
  <c r="I112" i="62" s="1"/>
  <c r="C112" i="62"/>
  <c r="R111" i="62"/>
  <c r="M111" i="62"/>
  <c r="L111" i="62"/>
  <c r="K111" i="62"/>
  <c r="J111" i="62"/>
  <c r="F111" i="62"/>
  <c r="I111" i="62" s="1"/>
  <c r="C111" i="62"/>
  <c r="R110" i="62"/>
  <c r="M110" i="62"/>
  <c r="L110" i="62"/>
  <c r="K110" i="62"/>
  <c r="J110" i="62"/>
  <c r="F110" i="62"/>
  <c r="I110" i="62" s="1"/>
  <c r="C110" i="62"/>
  <c r="R109" i="62"/>
  <c r="M109" i="62"/>
  <c r="L109" i="62"/>
  <c r="K109" i="62"/>
  <c r="J109" i="62"/>
  <c r="F109" i="62"/>
  <c r="I109" i="62" s="1"/>
  <c r="C109" i="62"/>
  <c r="R108" i="62"/>
  <c r="M108" i="62"/>
  <c r="L108" i="62"/>
  <c r="K108" i="62"/>
  <c r="J108" i="62"/>
  <c r="F108" i="62"/>
  <c r="I108" i="62" s="1"/>
  <c r="C108" i="62"/>
  <c r="R107" i="62"/>
  <c r="M107" i="62"/>
  <c r="L107" i="62"/>
  <c r="K107" i="62"/>
  <c r="J107" i="62"/>
  <c r="F107" i="62"/>
  <c r="I107" i="62" s="1"/>
  <c r="C107" i="62"/>
  <c r="R106" i="62"/>
  <c r="M106" i="62"/>
  <c r="L106" i="62"/>
  <c r="K106" i="62"/>
  <c r="J106" i="62"/>
  <c r="F106" i="62"/>
  <c r="I106" i="62" s="1"/>
  <c r="C106" i="62"/>
  <c r="R105" i="62"/>
  <c r="M105" i="62"/>
  <c r="L105" i="62"/>
  <c r="K105" i="62"/>
  <c r="J105" i="62"/>
  <c r="F105" i="62"/>
  <c r="I105" i="62" s="1"/>
  <c r="C105" i="62"/>
  <c r="R104" i="62"/>
  <c r="M104" i="62"/>
  <c r="L104" i="62"/>
  <c r="K104" i="62"/>
  <c r="J104" i="62"/>
  <c r="F104" i="62"/>
  <c r="I104" i="62" s="1"/>
  <c r="C104" i="62"/>
  <c r="R103" i="62"/>
  <c r="M103" i="62"/>
  <c r="L103" i="62"/>
  <c r="K103" i="62"/>
  <c r="J103" i="62"/>
  <c r="F103" i="62"/>
  <c r="I103" i="62" s="1"/>
  <c r="C103" i="62"/>
  <c r="R102" i="62"/>
  <c r="M102" i="62"/>
  <c r="L102" i="62"/>
  <c r="K102" i="62"/>
  <c r="J102" i="62"/>
  <c r="F102" i="62"/>
  <c r="I102" i="62" s="1"/>
  <c r="C102" i="62"/>
  <c r="R101" i="62"/>
  <c r="M101" i="62"/>
  <c r="L101" i="62"/>
  <c r="K101" i="62"/>
  <c r="J101" i="62"/>
  <c r="F101" i="62"/>
  <c r="I101" i="62" s="1"/>
  <c r="C101" i="62"/>
  <c r="R100" i="62"/>
  <c r="M100" i="62"/>
  <c r="L100" i="62"/>
  <c r="K100" i="62"/>
  <c r="J100" i="62"/>
  <c r="F100" i="62"/>
  <c r="I100" i="62" s="1"/>
  <c r="C100" i="62"/>
  <c r="R99" i="62"/>
  <c r="M99" i="62"/>
  <c r="L99" i="62"/>
  <c r="K99" i="62"/>
  <c r="J99" i="62"/>
  <c r="F99" i="62"/>
  <c r="I99" i="62" s="1"/>
  <c r="C99" i="62"/>
  <c r="R98" i="62"/>
  <c r="M98" i="62"/>
  <c r="L98" i="62"/>
  <c r="K98" i="62"/>
  <c r="J98" i="62"/>
  <c r="F98" i="62"/>
  <c r="I98" i="62" s="1"/>
  <c r="C98" i="62"/>
  <c r="R97" i="62"/>
  <c r="M97" i="62"/>
  <c r="L97" i="62"/>
  <c r="K97" i="62"/>
  <c r="J97" i="62"/>
  <c r="F97" i="62"/>
  <c r="I97" i="62" s="1"/>
  <c r="C97" i="62"/>
  <c r="R96" i="62"/>
  <c r="M96" i="62"/>
  <c r="L96" i="62"/>
  <c r="K96" i="62"/>
  <c r="J96" i="62"/>
  <c r="F96" i="62"/>
  <c r="I96" i="62" s="1"/>
  <c r="C96" i="62"/>
  <c r="R95" i="62"/>
  <c r="M95" i="62"/>
  <c r="L95" i="62"/>
  <c r="K95" i="62"/>
  <c r="J95" i="62"/>
  <c r="F95" i="62"/>
  <c r="I95" i="62" s="1"/>
  <c r="C95" i="62"/>
  <c r="R94" i="62"/>
  <c r="M94" i="62"/>
  <c r="L94" i="62"/>
  <c r="K94" i="62"/>
  <c r="J94" i="62"/>
  <c r="F94" i="62"/>
  <c r="I94" i="62" s="1"/>
  <c r="C94" i="62"/>
  <c r="M93" i="62"/>
  <c r="L93" i="62"/>
  <c r="K93" i="62"/>
  <c r="J93" i="62"/>
  <c r="F93" i="62"/>
  <c r="I93" i="62" s="1"/>
  <c r="C93" i="62"/>
  <c r="R92" i="62"/>
  <c r="M92" i="62"/>
  <c r="L92" i="62"/>
  <c r="K92" i="62"/>
  <c r="J92" i="62"/>
  <c r="F92" i="62"/>
  <c r="I92" i="62" s="1"/>
  <c r="C92" i="62"/>
  <c r="R91" i="62"/>
  <c r="M91" i="62"/>
  <c r="L91" i="62"/>
  <c r="K91" i="62"/>
  <c r="J91" i="62"/>
  <c r="F91" i="62"/>
  <c r="I91" i="62" s="1"/>
  <c r="C91" i="62"/>
  <c r="R90" i="62"/>
  <c r="M90" i="62"/>
  <c r="L90" i="62"/>
  <c r="K90" i="62"/>
  <c r="J90" i="62"/>
  <c r="F90" i="62"/>
  <c r="I90" i="62" s="1"/>
  <c r="C90" i="62"/>
  <c r="R89" i="62"/>
  <c r="M89" i="62"/>
  <c r="L89" i="62"/>
  <c r="K89" i="62"/>
  <c r="J89" i="62"/>
  <c r="F89" i="62"/>
  <c r="I89" i="62" s="1"/>
  <c r="C89" i="62"/>
  <c r="R88" i="62"/>
  <c r="M88" i="62"/>
  <c r="L88" i="62"/>
  <c r="K88" i="62"/>
  <c r="J88" i="62"/>
  <c r="F88" i="62"/>
  <c r="I88" i="62" s="1"/>
  <c r="C88" i="62"/>
  <c r="R87" i="62"/>
  <c r="M87" i="62"/>
  <c r="L87" i="62"/>
  <c r="K87" i="62"/>
  <c r="J87" i="62"/>
  <c r="F87" i="62"/>
  <c r="I87" i="62" s="1"/>
  <c r="C87" i="62"/>
  <c r="R86" i="62"/>
  <c r="M86" i="62"/>
  <c r="L86" i="62"/>
  <c r="K86" i="62"/>
  <c r="J86" i="62"/>
  <c r="F86" i="62"/>
  <c r="I86" i="62" s="1"/>
  <c r="C86" i="62"/>
  <c r="R85" i="62"/>
  <c r="M85" i="62"/>
  <c r="L85" i="62"/>
  <c r="K85" i="62"/>
  <c r="J85" i="62"/>
  <c r="F85" i="62"/>
  <c r="I85" i="62" s="1"/>
  <c r="C85" i="62"/>
  <c r="R84" i="62"/>
  <c r="M84" i="62"/>
  <c r="L84" i="62"/>
  <c r="K84" i="62"/>
  <c r="J84" i="62"/>
  <c r="F84" i="62"/>
  <c r="I84" i="62" s="1"/>
  <c r="C84" i="62"/>
  <c r="R83" i="62"/>
  <c r="M83" i="62"/>
  <c r="L83" i="62"/>
  <c r="K83" i="62"/>
  <c r="J83" i="62"/>
  <c r="F83" i="62"/>
  <c r="I83" i="62" s="1"/>
  <c r="C83" i="62"/>
  <c r="R82" i="62"/>
  <c r="M82" i="62"/>
  <c r="L82" i="62"/>
  <c r="K82" i="62"/>
  <c r="J82" i="62"/>
  <c r="F82" i="62"/>
  <c r="I82" i="62" s="1"/>
  <c r="C82" i="62"/>
  <c r="R81" i="62"/>
  <c r="M81" i="62"/>
  <c r="L81" i="62"/>
  <c r="K81" i="62"/>
  <c r="J81" i="62"/>
  <c r="F81" i="62"/>
  <c r="I81" i="62" s="1"/>
  <c r="C81" i="62"/>
  <c r="R80" i="62"/>
  <c r="M80" i="62"/>
  <c r="L80" i="62"/>
  <c r="K80" i="62"/>
  <c r="J80" i="62"/>
  <c r="F80" i="62"/>
  <c r="I80" i="62" s="1"/>
  <c r="C80" i="62"/>
  <c r="M79" i="62"/>
  <c r="L79" i="62"/>
  <c r="K79" i="62"/>
  <c r="J79" i="62"/>
  <c r="F79" i="62"/>
  <c r="I79" i="62" s="1"/>
  <c r="C79" i="62"/>
  <c r="R78" i="62"/>
  <c r="M78" i="62"/>
  <c r="L78" i="62"/>
  <c r="K78" i="62"/>
  <c r="J78" i="62"/>
  <c r="F78" i="62"/>
  <c r="I78" i="62" s="1"/>
  <c r="C78" i="62"/>
  <c r="R77" i="62"/>
  <c r="M77" i="62"/>
  <c r="L77" i="62"/>
  <c r="K77" i="62"/>
  <c r="J77" i="62"/>
  <c r="F77" i="62"/>
  <c r="I77" i="62" s="1"/>
  <c r="C77" i="62"/>
  <c r="R76" i="62"/>
  <c r="M76" i="62"/>
  <c r="L76" i="62"/>
  <c r="K76" i="62"/>
  <c r="J76" i="62"/>
  <c r="F76" i="62"/>
  <c r="I76" i="62" s="1"/>
  <c r="C76" i="62"/>
  <c r="R75" i="62"/>
  <c r="M75" i="62"/>
  <c r="L75" i="62"/>
  <c r="K75" i="62"/>
  <c r="J75" i="62"/>
  <c r="F75" i="62"/>
  <c r="I75" i="62" s="1"/>
  <c r="C75" i="62"/>
  <c r="R74" i="62"/>
  <c r="M74" i="62"/>
  <c r="L74" i="62"/>
  <c r="K74" i="62"/>
  <c r="J74" i="62"/>
  <c r="F74" i="62"/>
  <c r="I74" i="62" s="1"/>
  <c r="C74" i="62"/>
  <c r="R73" i="62"/>
  <c r="M73" i="62"/>
  <c r="L73" i="62"/>
  <c r="K73" i="62"/>
  <c r="J73" i="62"/>
  <c r="F73" i="62"/>
  <c r="I73" i="62" s="1"/>
  <c r="C73" i="62"/>
  <c r="P72" i="62"/>
  <c r="M72" i="62"/>
  <c r="L72" i="62"/>
  <c r="K72" i="62"/>
  <c r="J72" i="62"/>
  <c r="F72" i="62"/>
  <c r="I72" i="62" s="1"/>
  <c r="C72" i="62"/>
  <c r="R71" i="62"/>
  <c r="M71" i="62"/>
  <c r="L71" i="62"/>
  <c r="K71" i="62"/>
  <c r="J71" i="62"/>
  <c r="F71" i="62"/>
  <c r="I71" i="62" s="1"/>
  <c r="C71" i="62"/>
  <c r="P70" i="62"/>
  <c r="M70" i="62"/>
  <c r="L70" i="62"/>
  <c r="K70" i="62"/>
  <c r="J70" i="62"/>
  <c r="F70" i="62"/>
  <c r="I70" i="62" s="1"/>
  <c r="C70" i="62"/>
  <c r="R69" i="62"/>
  <c r="M69" i="62"/>
  <c r="L69" i="62"/>
  <c r="K69" i="62"/>
  <c r="J69" i="62"/>
  <c r="F69" i="62"/>
  <c r="I69" i="62" s="1"/>
  <c r="C69" i="62"/>
  <c r="R68" i="62"/>
  <c r="M68" i="62"/>
  <c r="L68" i="62"/>
  <c r="K68" i="62"/>
  <c r="J68" i="62"/>
  <c r="F68" i="62"/>
  <c r="I68" i="62" s="1"/>
  <c r="C68" i="62"/>
  <c r="R67" i="62"/>
  <c r="M67" i="62"/>
  <c r="L67" i="62"/>
  <c r="K67" i="62"/>
  <c r="J67" i="62"/>
  <c r="F67" i="62"/>
  <c r="I67" i="62" s="1"/>
  <c r="C67" i="62"/>
  <c r="R66" i="62"/>
  <c r="M66" i="62"/>
  <c r="L66" i="62"/>
  <c r="K66" i="62"/>
  <c r="J66" i="62"/>
  <c r="F66" i="62"/>
  <c r="I66" i="62" s="1"/>
  <c r="C66" i="62"/>
  <c r="R65" i="62"/>
  <c r="M65" i="62"/>
  <c r="L65" i="62"/>
  <c r="K65" i="62"/>
  <c r="J65" i="62"/>
  <c r="F65" i="62"/>
  <c r="I65" i="62" s="1"/>
  <c r="C65" i="62"/>
  <c r="R64" i="62"/>
  <c r="M64" i="62"/>
  <c r="L64" i="62"/>
  <c r="K64" i="62"/>
  <c r="J64" i="62"/>
  <c r="F64" i="62"/>
  <c r="I64" i="62" s="1"/>
  <c r="C64" i="62"/>
  <c r="R63" i="62"/>
  <c r="M63" i="62"/>
  <c r="L63" i="62"/>
  <c r="K63" i="62"/>
  <c r="J63" i="62"/>
  <c r="F63" i="62"/>
  <c r="I63" i="62" s="1"/>
  <c r="C63" i="62"/>
  <c r="R62" i="62"/>
  <c r="M62" i="62"/>
  <c r="L62" i="62"/>
  <c r="K62" i="62"/>
  <c r="J62" i="62"/>
  <c r="F62" i="62"/>
  <c r="I62" i="62" s="1"/>
  <c r="C62" i="62"/>
  <c r="P61" i="62"/>
  <c r="M61" i="62"/>
  <c r="L61" i="62"/>
  <c r="K61" i="62"/>
  <c r="J61" i="62"/>
  <c r="F61" i="62"/>
  <c r="I61" i="62" s="1"/>
  <c r="C61" i="62"/>
  <c r="R60" i="62"/>
  <c r="M60" i="62"/>
  <c r="L60" i="62"/>
  <c r="K60" i="62"/>
  <c r="J60" i="62"/>
  <c r="F60" i="62"/>
  <c r="I60" i="62" s="1"/>
  <c r="C60" i="62"/>
  <c r="R59" i="62"/>
  <c r="M59" i="62"/>
  <c r="L59" i="62"/>
  <c r="K59" i="62"/>
  <c r="J59" i="62"/>
  <c r="F59" i="62"/>
  <c r="I59" i="62" s="1"/>
  <c r="C59" i="62"/>
  <c r="R58" i="62"/>
  <c r="M58" i="62"/>
  <c r="L58" i="62"/>
  <c r="K58" i="62"/>
  <c r="J58" i="62"/>
  <c r="F58" i="62"/>
  <c r="I58" i="62" s="1"/>
  <c r="C58" i="62"/>
  <c r="R57" i="62"/>
  <c r="M57" i="62"/>
  <c r="L57" i="62"/>
  <c r="K57" i="62"/>
  <c r="J57" i="62"/>
  <c r="F57" i="62"/>
  <c r="I57" i="62" s="1"/>
  <c r="C57" i="62"/>
  <c r="R56" i="62"/>
  <c r="M56" i="62"/>
  <c r="L56" i="62"/>
  <c r="K56" i="62"/>
  <c r="J56" i="62"/>
  <c r="F56" i="62"/>
  <c r="I56" i="62" s="1"/>
  <c r="C56" i="62"/>
  <c r="R55" i="62"/>
  <c r="M55" i="62"/>
  <c r="L55" i="62"/>
  <c r="K55" i="62"/>
  <c r="J55" i="62"/>
  <c r="F55" i="62"/>
  <c r="I55" i="62" s="1"/>
  <c r="C55" i="62"/>
  <c r="R54" i="62"/>
  <c r="M54" i="62"/>
  <c r="L54" i="62"/>
  <c r="K54" i="62"/>
  <c r="J54" i="62"/>
  <c r="F54" i="62"/>
  <c r="I54" i="62" s="1"/>
  <c r="C54" i="62"/>
  <c r="R53" i="62"/>
  <c r="M53" i="62"/>
  <c r="L53" i="62"/>
  <c r="K53" i="62"/>
  <c r="J53" i="62"/>
  <c r="F53" i="62"/>
  <c r="I53" i="62" s="1"/>
  <c r="C53" i="62"/>
  <c r="R52" i="62"/>
  <c r="M52" i="62"/>
  <c r="L52" i="62"/>
  <c r="K52" i="62"/>
  <c r="J52" i="62"/>
  <c r="F52" i="62"/>
  <c r="I52" i="62" s="1"/>
  <c r="C52" i="62"/>
  <c r="R51" i="62"/>
  <c r="M51" i="62"/>
  <c r="L51" i="62"/>
  <c r="K51" i="62"/>
  <c r="J51" i="62"/>
  <c r="F51" i="62"/>
  <c r="I51" i="62" s="1"/>
  <c r="C51" i="62"/>
  <c r="R50" i="62"/>
  <c r="M50" i="62"/>
  <c r="L50" i="62"/>
  <c r="K50" i="62"/>
  <c r="J50" i="62"/>
  <c r="F50" i="62"/>
  <c r="I50" i="62" s="1"/>
  <c r="C50" i="62"/>
  <c r="R49" i="62"/>
  <c r="M49" i="62"/>
  <c r="L49" i="62"/>
  <c r="K49" i="62"/>
  <c r="J49" i="62"/>
  <c r="F49" i="62"/>
  <c r="I49" i="62" s="1"/>
  <c r="C49" i="62"/>
  <c r="R48" i="62"/>
  <c r="M48" i="62"/>
  <c r="L48" i="62"/>
  <c r="K48" i="62"/>
  <c r="J48" i="62"/>
  <c r="F48" i="62"/>
  <c r="I48" i="62" s="1"/>
  <c r="C48" i="62"/>
  <c r="R47" i="62"/>
  <c r="M47" i="62"/>
  <c r="L47" i="62"/>
  <c r="K47" i="62"/>
  <c r="J47" i="62"/>
  <c r="F47" i="62"/>
  <c r="I47" i="62" s="1"/>
  <c r="C47" i="62"/>
  <c r="R46" i="62"/>
  <c r="M46" i="62"/>
  <c r="L46" i="62"/>
  <c r="K46" i="62"/>
  <c r="J46" i="62"/>
  <c r="F46" i="62"/>
  <c r="I46" i="62" s="1"/>
  <c r="C46" i="62"/>
  <c r="R45" i="62"/>
  <c r="M45" i="62"/>
  <c r="L45" i="62"/>
  <c r="K45" i="62"/>
  <c r="J45" i="62"/>
  <c r="F45" i="62"/>
  <c r="I45" i="62" s="1"/>
  <c r="C45" i="62"/>
  <c r="R44" i="62"/>
  <c r="M44" i="62"/>
  <c r="L44" i="62"/>
  <c r="K44" i="62"/>
  <c r="J44" i="62"/>
  <c r="F44" i="62"/>
  <c r="I44" i="62" s="1"/>
  <c r="C44" i="62"/>
  <c r="R43" i="62"/>
  <c r="M43" i="62"/>
  <c r="L43" i="62"/>
  <c r="K43" i="62"/>
  <c r="J43" i="62"/>
  <c r="F43" i="62"/>
  <c r="I43" i="62" s="1"/>
  <c r="C43" i="62"/>
  <c r="R42" i="62"/>
  <c r="M42" i="62"/>
  <c r="L42" i="62"/>
  <c r="K42" i="62"/>
  <c r="J42" i="62"/>
  <c r="F42" i="62"/>
  <c r="I42" i="62" s="1"/>
  <c r="C42" i="62"/>
  <c r="R41" i="62"/>
  <c r="M41" i="62"/>
  <c r="L41" i="62"/>
  <c r="K41" i="62"/>
  <c r="J41" i="62"/>
  <c r="F41" i="62"/>
  <c r="I41" i="62" s="1"/>
  <c r="C41" i="62"/>
  <c r="R40" i="62"/>
  <c r="M40" i="62"/>
  <c r="L40" i="62"/>
  <c r="K40" i="62"/>
  <c r="J40" i="62"/>
  <c r="F40" i="62"/>
  <c r="I40" i="62" s="1"/>
  <c r="C40" i="62"/>
  <c r="R39" i="62"/>
  <c r="M39" i="62"/>
  <c r="L39" i="62"/>
  <c r="K39" i="62"/>
  <c r="J39" i="62"/>
  <c r="F39" i="62"/>
  <c r="I39" i="62" s="1"/>
  <c r="C39" i="62"/>
  <c r="P38" i="62"/>
  <c r="M38" i="62"/>
  <c r="L38" i="62"/>
  <c r="K38" i="62"/>
  <c r="J38" i="62"/>
  <c r="F38" i="62"/>
  <c r="I38" i="62" s="1"/>
  <c r="C38" i="62"/>
  <c r="R37" i="62"/>
  <c r="M37" i="62"/>
  <c r="L37" i="62"/>
  <c r="K37" i="62"/>
  <c r="J37" i="62"/>
  <c r="F37" i="62"/>
  <c r="I37" i="62" s="1"/>
  <c r="C37" i="62"/>
  <c r="R36" i="62"/>
  <c r="M36" i="62"/>
  <c r="L36" i="62"/>
  <c r="K36" i="62"/>
  <c r="J36" i="62"/>
  <c r="F36" i="62"/>
  <c r="I36" i="62" s="1"/>
  <c r="C36" i="62"/>
  <c r="R35" i="62"/>
  <c r="M35" i="62"/>
  <c r="L35" i="62"/>
  <c r="K35" i="62"/>
  <c r="J35" i="62"/>
  <c r="F35" i="62"/>
  <c r="I35" i="62" s="1"/>
  <c r="C35" i="62"/>
  <c r="R34" i="62"/>
  <c r="M34" i="62"/>
  <c r="L34" i="62"/>
  <c r="K34" i="62"/>
  <c r="J34" i="62"/>
  <c r="F34" i="62"/>
  <c r="I34" i="62" s="1"/>
  <c r="C34" i="62"/>
  <c r="R33" i="62"/>
  <c r="M33" i="62"/>
  <c r="L33" i="62"/>
  <c r="K33" i="62"/>
  <c r="J33" i="62"/>
  <c r="F33" i="62"/>
  <c r="I33" i="62" s="1"/>
  <c r="C33" i="62"/>
  <c r="R32" i="62"/>
  <c r="M32" i="62"/>
  <c r="L32" i="62"/>
  <c r="K32" i="62"/>
  <c r="J32" i="62"/>
  <c r="F32" i="62"/>
  <c r="I32" i="62" s="1"/>
  <c r="C32" i="62"/>
  <c r="R31" i="62"/>
  <c r="M31" i="62"/>
  <c r="L31" i="62"/>
  <c r="K31" i="62"/>
  <c r="J31" i="62"/>
  <c r="F31" i="62"/>
  <c r="I31" i="62" s="1"/>
  <c r="C31" i="62"/>
  <c r="R30" i="62"/>
  <c r="M30" i="62"/>
  <c r="L30" i="62"/>
  <c r="K30" i="62"/>
  <c r="J30" i="62"/>
  <c r="F30" i="62"/>
  <c r="I30" i="62" s="1"/>
  <c r="C30" i="62"/>
  <c r="P29" i="62"/>
  <c r="M29" i="62"/>
  <c r="L29" i="62"/>
  <c r="K29" i="62"/>
  <c r="J29" i="62"/>
  <c r="F29" i="62"/>
  <c r="I29" i="62" s="1"/>
  <c r="C29" i="62"/>
  <c r="R28" i="62"/>
  <c r="M28" i="62"/>
  <c r="L28" i="62"/>
  <c r="K28" i="62"/>
  <c r="J28" i="62"/>
  <c r="F28" i="62"/>
  <c r="I28" i="62" s="1"/>
  <c r="C28" i="62"/>
  <c r="R27" i="62"/>
  <c r="M27" i="62"/>
  <c r="L27" i="62"/>
  <c r="K27" i="62"/>
  <c r="J27" i="62"/>
  <c r="F27" i="62"/>
  <c r="I27" i="62" s="1"/>
  <c r="C27" i="62"/>
  <c r="R26" i="62"/>
  <c r="M26" i="62"/>
  <c r="L26" i="62"/>
  <c r="K26" i="62"/>
  <c r="J26" i="62"/>
  <c r="F26" i="62"/>
  <c r="I26" i="62" s="1"/>
  <c r="C26" i="62"/>
  <c r="R25" i="62"/>
  <c r="M25" i="62"/>
  <c r="L25" i="62"/>
  <c r="K25" i="62"/>
  <c r="J25" i="62"/>
  <c r="F25" i="62"/>
  <c r="I25" i="62" s="1"/>
  <c r="C25" i="62"/>
  <c r="R24" i="62"/>
  <c r="M24" i="62"/>
  <c r="L24" i="62"/>
  <c r="K24" i="62"/>
  <c r="J24" i="62"/>
  <c r="F24" i="62"/>
  <c r="I24" i="62" s="1"/>
  <c r="C24" i="62"/>
  <c r="R23" i="62"/>
  <c r="M23" i="62"/>
  <c r="L23" i="62"/>
  <c r="K23" i="62"/>
  <c r="J23" i="62"/>
  <c r="F23" i="62"/>
  <c r="I23" i="62" s="1"/>
  <c r="C23" i="62"/>
  <c r="R22" i="62"/>
  <c r="M22" i="62"/>
  <c r="L22" i="62"/>
  <c r="K22" i="62"/>
  <c r="J22" i="62"/>
  <c r="F22" i="62"/>
  <c r="I22" i="62" s="1"/>
  <c r="C22" i="62"/>
  <c r="R21" i="62"/>
  <c r="M21" i="62"/>
  <c r="L21" i="62"/>
  <c r="K21" i="62"/>
  <c r="J21" i="62"/>
  <c r="F21" i="62"/>
  <c r="I21" i="62" s="1"/>
  <c r="C21" i="62"/>
  <c r="R20" i="62"/>
  <c r="M20" i="62"/>
  <c r="L20" i="62"/>
  <c r="K20" i="62"/>
  <c r="J20" i="62"/>
  <c r="F20" i="62"/>
  <c r="I20" i="62" s="1"/>
  <c r="C20" i="62"/>
  <c r="R19" i="62"/>
  <c r="M19" i="62"/>
  <c r="L19" i="62"/>
  <c r="K19" i="62"/>
  <c r="J19" i="62"/>
  <c r="F19" i="62"/>
  <c r="I19" i="62" s="1"/>
  <c r="C19" i="62"/>
  <c r="R18" i="62"/>
  <c r="M18" i="62"/>
  <c r="L18" i="62"/>
  <c r="K18" i="62"/>
  <c r="J18" i="62"/>
  <c r="F18" i="62"/>
  <c r="I18" i="62" s="1"/>
  <c r="C18" i="62"/>
  <c r="P17" i="62"/>
  <c r="M17" i="62"/>
  <c r="L17" i="62"/>
  <c r="K17" i="62"/>
  <c r="J17" i="62"/>
  <c r="F17" i="62"/>
  <c r="I17" i="62" s="1"/>
  <c r="C17" i="62"/>
  <c r="R16" i="62"/>
  <c r="M16" i="62"/>
  <c r="L16" i="62"/>
  <c r="K16" i="62"/>
  <c r="J16" i="62"/>
  <c r="F16" i="62"/>
  <c r="I16" i="62" s="1"/>
  <c r="C16" i="62"/>
  <c r="R15" i="62"/>
  <c r="M15" i="62"/>
  <c r="L15" i="62"/>
  <c r="K15" i="62"/>
  <c r="J15" i="62"/>
  <c r="F15" i="62"/>
  <c r="I15" i="62" s="1"/>
  <c r="C15" i="62"/>
  <c r="R14" i="62"/>
  <c r="M14" i="62"/>
  <c r="L14" i="62"/>
  <c r="K14" i="62"/>
  <c r="J14" i="62"/>
  <c r="F14" i="62"/>
  <c r="I14" i="62" s="1"/>
  <c r="C14" i="62"/>
  <c r="R13" i="62"/>
  <c r="M13" i="62"/>
  <c r="L13" i="62"/>
  <c r="K13" i="62"/>
  <c r="J13" i="62"/>
  <c r="F13" i="62"/>
  <c r="I13" i="62" s="1"/>
  <c r="C13" i="62"/>
  <c r="R12" i="62"/>
  <c r="M12" i="62"/>
  <c r="L12" i="62"/>
  <c r="K12" i="62"/>
  <c r="J12" i="62"/>
  <c r="F12" i="62"/>
  <c r="I12" i="62" s="1"/>
  <c r="C12" i="62"/>
  <c r="R11" i="62"/>
  <c r="M11" i="62"/>
  <c r="L11" i="62"/>
  <c r="K11" i="62"/>
  <c r="J11" i="62"/>
  <c r="F11" i="62"/>
  <c r="I11" i="62" s="1"/>
  <c r="C11" i="62"/>
  <c r="R10" i="62"/>
  <c r="M10" i="62"/>
  <c r="L10" i="62"/>
  <c r="K10" i="62"/>
  <c r="J10" i="62"/>
  <c r="F10" i="62"/>
  <c r="I10" i="62" s="1"/>
  <c r="C10" i="62"/>
  <c r="R9" i="62"/>
  <c r="M9" i="62"/>
  <c r="L9" i="62"/>
  <c r="K9" i="62"/>
  <c r="J9" i="62"/>
  <c r="F9" i="62"/>
  <c r="I9" i="62" s="1"/>
  <c r="C9" i="62"/>
  <c r="R8" i="62"/>
  <c r="M8" i="62"/>
  <c r="L8" i="62"/>
  <c r="K8" i="62"/>
  <c r="J8" i="62"/>
  <c r="F8" i="62"/>
  <c r="I8" i="62" s="1"/>
  <c r="C8" i="62"/>
  <c r="R7" i="62"/>
  <c r="M7" i="62"/>
  <c r="L7" i="62"/>
  <c r="K7" i="62"/>
  <c r="J7" i="62"/>
  <c r="F7" i="62"/>
  <c r="I7" i="62" s="1"/>
  <c r="C7" i="62"/>
  <c r="R6" i="62"/>
  <c r="M6" i="62"/>
  <c r="L6" i="62"/>
  <c r="K6" i="62"/>
  <c r="J6" i="62"/>
  <c r="F6" i="62"/>
  <c r="I6" i="62" s="1"/>
  <c r="C6" i="62"/>
  <c r="R5" i="62"/>
  <c r="M5" i="62"/>
  <c r="L5" i="62"/>
  <c r="K5" i="62"/>
  <c r="J5" i="62"/>
  <c r="F5" i="62"/>
  <c r="I5" i="62" s="1"/>
  <c r="C5" i="62"/>
  <c r="R4" i="62"/>
  <c r="M4" i="62"/>
  <c r="L4" i="62"/>
  <c r="K4" i="62"/>
  <c r="J4" i="62"/>
  <c r="F4" i="62"/>
  <c r="I4" i="62" s="1"/>
  <c r="C4" i="62"/>
  <c r="R3" i="62"/>
  <c r="M3" i="62"/>
  <c r="L3" i="62"/>
  <c r="K3" i="62"/>
  <c r="J3" i="62"/>
  <c r="F3" i="62"/>
  <c r="I3" i="62" s="1"/>
  <c r="C3" i="62"/>
  <c r="R4" i="61"/>
  <c r="R5" i="61"/>
  <c r="R6" i="61"/>
  <c r="R7" i="61"/>
  <c r="R8" i="61"/>
  <c r="R9" i="61"/>
  <c r="R10" i="61"/>
  <c r="R11" i="61"/>
  <c r="R12" i="61"/>
  <c r="R13" i="61"/>
  <c r="R14" i="61"/>
  <c r="R15" i="61"/>
  <c r="R16" i="61"/>
  <c r="R18" i="61"/>
  <c r="R19" i="61"/>
  <c r="R20" i="61"/>
  <c r="R21" i="61"/>
  <c r="R22" i="61"/>
  <c r="R23" i="61"/>
  <c r="R24" i="61"/>
  <c r="R25" i="61"/>
  <c r="R26" i="61"/>
  <c r="R27" i="61"/>
  <c r="R28" i="61"/>
  <c r="R30" i="61"/>
  <c r="R31" i="61"/>
  <c r="R32" i="61"/>
  <c r="R33" i="61"/>
  <c r="R34" i="61"/>
  <c r="R35" i="61"/>
  <c r="R36" i="61"/>
  <c r="R37" i="61"/>
  <c r="R39" i="61"/>
  <c r="R40" i="61"/>
  <c r="R41" i="61"/>
  <c r="R42" i="61"/>
  <c r="R43" i="61"/>
  <c r="R44" i="61"/>
  <c r="R45" i="61"/>
  <c r="R46" i="61"/>
  <c r="R47" i="61"/>
  <c r="R48" i="61"/>
  <c r="R49" i="61"/>
  <c r="R50" i="61"/>
  <c r="R51" i="61"/>
  <c r="R52" i="61"/>
  <c r="R53" i="61"/>
  <c r="R54" i="61"/>
  <c r="R55" i="61"/>
  <c r="R56" i="61"/>
  <c r="R57" i="61"/>
  <c r="R58" i="61"/>
  <c r="R59" i="61"/>
  <c r="R60" i="61"/>
  <c r="R62" i="61"/>
  <c r="R63" i="61"/>
  <c r="R64" i="61"/>
  <c r="R65" i="61"/>
  <c r="R66" i="61"/>
  <c r="R67" i="61"/>
  <c r="R68" i="61"/>
  <c r="R69" i="61"/>
  <c r="R71" i="61"/>
  <c r="R73" i="61"/>
  <c r="R74" i="61"/>
  <c r="R75" i="61"/>
  <c r="R76" i="61"/>
  <c r="R77" i="61"/>
  <c r="R78" i="61"/>
  <c r="R80" i="61"/>
  <c r="R81" i="61"/>
  <c r="R82" i="61"/>
  <c r="R83" i="61"/>
  <c r="R84" i="61"/>
  <c r="R85" i="61"/>
  <c r="R86" i="61"/>
  <c r="R87" i="61"/>
  <c r="R88" i="61"/>
  <c r="R89" i="61"/>
  <c r="R90" i="61"/>
  <c r="R91" i="61"/>
  <c r="R92" i="61"/>
  <c r="R94" i="61"/>
  <c r="R95" i="61"/>
  <c r="R96" i="61"/>
  <c r="R97" i="61"/>
  <c r="R98" i="61"/>
  <c r="R99" i="61"/>
  <c r="R100" i="61"/>
  <c r="R101" i="61"/>
  <c r="R102" i="61"/>
  <c r="R103" i="61"/>
  <c r="R104" i="61"/>
  <c r="R105" i="61"/>
  <c r="R106" i="61"/>
  <c r="R107" i="61"/>
  <c r="R108" i="61"/>
  <c r="R109" i="61"/>
  <c r="R110" i="61"/>
  <c r="R111" i="61"/>
  <c r="R112" i="61"/>
  <c r="R113" i="61"/>
  <c r="R114" i="61"/>
  <c r="R115" i="61"/>
  <c r="R116" i="61"/>
  <c r="R118" i="61"/>
  <c r="R119" i="61"/>
  <c r="R120" i="61"/>
  <c r="R121" i="61"/>
  <c r="R122" i="61"/>
  <c r="R123" i="61"/>
  <c r="R124" i="61"/>
  <c r="R126" i="61"/>
  <c r="R127" i="61"/>
  <c r="R128" i="61"/>
  <c r="R129" i="61"/>
  <c r="R130" i="61"/>
  <c r="R131" i="61"/>
  <c r="R132" i="61"/>
  <c r="R133" i="61"/>
  <c r="R134" i="61"/>
  <c r="R135" i="61"/>
  <c r="R136" i="61"/>
  <c r="R137" i="61"/>
  <c r="R138" i="61"/>
  <c r="R139" i="61"/>
  <c r="R140" i="61"/>
  <c r="R141" i="61"/>
  <c r="R142" i="61"/>
  <c r="R143" i="61"/>
  <c r="R144" i="61"/>
  <c r="R145" i="61"/>
  <c r="R146" i="61"/>
  <c r="R147" i="61"/>
  <c r="R149" i="61"/>
  <c r="R150" i="61"/>
  <c r="R152" i="61"/>
  <c r="R153" i="61"/>
  <c r="R155" i="61"/>
  <c r="R156" i="61"/>
  <c r="R157" i="61"/>
  <c r="R158" i="61"/>
  <c r="R159" i="61"/>
  <c r="R160" i="61"/>
  <c r="R161" i="61"/>
  <c r="R162" i="61"/>
  <c r="R163" i="61"/>
  <c r="R164" i="61"/>
  <c r="R165" i="61"/>
  <c r="R166" i="61"/>
  <c r="R167" i="61"/>
  <c r="R169" i="61"/>
  <c r="R3" i="61"/>
  <c r="P168" i="61"/>
  <c r="P154" i="61"/>
  <c r="P148" i="61"/>
  <c r="P125" i="61"/>
  <c r="P117" i="61"/>
  <c r="P72" i="61"/>
  <c r="P70" i="61"/>
  <c r="P61" i="61"/>
  <c r="P38" i="61"/>
  <c r="P29" i="61"/>
  <c r="P17" i="61"/>
  <c r="M169" i="61"/>
  <c r="L169" i="61"/>
  <c r="K169" i="61"/>
  <c r="J169" i="61"/>
  <c r="F169" i="61"/>
  <c r="I169" i="61" s="1"/>
  <c r="C169" i="61"/>
  <c r="M17" i="61"/>
  <c r="L17" i="61"/>
  <c r="K17" i="61"/>
  <c r="J17" i="61"/>
  <c r="F17" i="61"/>
  <c r="I17" i="61" s="1"/>
  <c r="C17" i="61"/>
  <c r="M167" i="61"/>
  <c r="L167" i="61"/>
  <c r="K167" i="61"/>
  <c r="J167" i="61"/>
  <c r="F167" i="61"/>
  <c r="I167" i="61" s="1"/>
  <c r="C167" i="61"/>
  <c r="M166" i="61"/>
  <c r="L166" i="61"/>
  <c r="K166" i="61"/>
  <c r="J166" i="61"/>
  <c r="F166" i="61"/>
  <c r="I166" i="61" s="1"/>
  <c r="C166" i="61"/>
  <c r="M165" i="61"/>
  <c r="L165" i="61"/>
  <c r="K165" i="61"/>
  <c r="J165" i="61"/>
  <c r="F165" i="61"/>
  <c r="I165" i="61" s="1"/>
  <c r="C165" i="61"/>
  <c r="M164" i="61"/>
  <c r="L164" i="61"/>
  <c r="K164" i="61"/>
  <c r="J164" i="61"/>
  <c r="F164" i="61"/>
  <c r="I164" i="61" s="1"/>
  <c r="C164" i="61"/>
  <c r="M163" i="61"/>
  <c r="L163" i="61"/>
  <c r="K163" i="61"/>
  <c r="J163" i="61"/>
  <c r="F163" i="61"/>
  <c r="I163" i="61" s="1"/>
  <c r="C163" i="61"/>
  <c r="M162" i="61"/>
  <c r="L162" i="61"/>
  <c r="K162" i="61"/>
  <c r="J162" i="61"/>
  <c r="F162" i="61"/>
  <c r="I162" i="61" s="1"/>
  <c r="C162" i="61"/>
  <c r="M161" i="61"/>
  <c r="L161" i="61"/>
  <c r="K161" i="61"/>
  <c r="J161" i="61"/>
  <c r="F161" i="61"/>
  <c r="I161" i="61" s="1"/>
  <c r="C161" i="61"/>
  <c r="M159" i="61"/>
  <c r="L159" i="61"/>
  <c r="K159" i="61"/>
  <c r="J159" i="61"/>
  <c r="F159" i="61"/>
  <c r="I159" i="61" s="1"/>
  <c r="C159" i="61"/>
  <c r="M158" i="61"/>
  <c r="L158" i="61"/>
  <c r="K158" i="61"/>
  <c r="J158" i="61"/>
  <c r="F158" i="61"/>
  <c r="I158" i="61" s="1"/>
  <c r="C158" i="61"/>
  <c r="M157" i="61"/>
  <c r="L157" i="61"/>
  <c r="K157" i="61"/>
  <c r="J157" i="61"/>
  <c r="F157" i="61"/>
  <c r="I157" i="61" s="1"/>
  <c r="C157" i="61"/>
  <c r="M156" i="61"/>
  <c r="L156" i="61"/>
  <c r="K156" i="61"/>
  <c r="J156" i="61"/>
  <c r="F156" i="61"/>
  <c r="I156" i="61" s="1"/>
  <c r="C156" i="61"/>
  <c r="M155" i="61"/>
  <c r="L155" i="61"/>
  <c r="K155" i="61"/>
  <c r="J155" i="61"/>
  <c r="F155" i="61"/>
  <c r="I155" i="61" s="1"/>
  <c r="C155" i="61"/>
  <c r="M153" i="61"/>
  <c r="L153" i="61"/>
  <c r="K153" i="61"/>
  <c r="J153" i="61"/>
  <c r="F153" i="61"/>
  <c r="I153" i="61" s="1"/>
  <c r="C153" i="61"/>
  <c r="M152" i="61"/>
  <c r="L152" i="61"/>
  <c r="K152" i="61"/>
  <c r="J152" i="61"/>
  <c r="F152" i="61"/>
  <c r="I152" i="61" s="1"/>
  <c r="C152" i="61"/>
  <c r="M61" i="61"/>
  <c r="L61" i="61"/>
  <c r="K61" i="61"/>
  <c r="J61" i="61"/>
  <c r="F61" i="61"/>
  <c r="I61" i="61" s="1"/>
  <c r="C61" i="61"/>
  <c r="M150" i="61"/>
  <c r="L150" i="61"/>
  <c r="K150" i="61"/>
  <c r="J150" i="61"/>
  <c r="F150" i="61"/>
  <c r="I150" i="61" s="1"/>
  <c r="C150" i="61"/>
  <c r="M149" i="61"/>
  <c r="L149" i="61"/>
  <c r="K149" i="61"/>
  <c r="J149" i="61"/>
  <c r="F149" i="61"/>
  <c r="I149" i="61" s="1"/>
  <c r="C149" i="61"/>
  <c r="M125" i="61"/>
  <c r="L125" i="61"/>
  <c r="K125" i="61"/>
  <c r="J125" i="61"/>
  <c r="F125" i="61"/>
  <c r="I125" i="61" s="1"/>
  <c r="C125" i="61"/>
  <c r="M147" i="61"/>
  <c r="L147" i="61"/>
  <c r="K147" i="61"/>
  <c r="J147" i="61"/>
  <c r="F147" i="61"/>
  <c r="I147" i="61" s="1"/>
  <c r="C147" i="61"/>
  <c r="M146" i="61"/>
  <c r="L146" i="61"/>
  <c r="K146" i="61"/>
  <c r="J146" i="61"/>
  <c r="F146" i="61"/>
  <c r="I146" i="61" s="1"/>
  <c r="C146" i="61"/>
  <c r="M145" i="61"/>
  <c r="L145" i="61"/>
  <c r="K145" i="61"/>
  <c r="J145" i="61"/>
  <c r="F145" i="61"/>
  <c r="I145" i="61" s="1"/>
  <c r="C145" i="61"/>
  <c r="M144" i="61"/>
  <c r="L144" i="61"/>
  <c r="K144" i="61"/>
  <c r="J144" i="61"/>
  <c r="F144" i="61"/>
  <c r="I144" i="61" s="1"/>
  <c r="C144" i="61"/>
  <c r="M143" i="61"/>
  <c r="L143" i="61"/>
  <c r="K143" i="61"/>
  <c r="J143" i="61"/>
  <c r="F143" i="61"/>
  <c r="I143" i="61" s="1"/>
  <c r="C143" i="61"/>
  <c r="M142" i="61"/>
  <c r="L142" i="61"/>
  <c r="K142" i="61"/>
  <c r="J142" i="61"/>
  <c r="F142" i="61"/>
  <c r="I142" i="61" s="1"/>
  <c r="C142" i="61"/>
  <c r="M141" i="61"/>
  <c r="L141" i="61"/>
  <c r="K141" i="61"/>
  <c r="J141" i="61"/>
  <c r="F141" i="61"/>
  <c r="I141" i="61" s="1"/>
  <c r="C141" i="61"/>
  <c r="M168" i="61"/>
  <c r="L168" i="61"/>
  <c r="K168" i="61"/>
  <c r="J168" i="61"/>
  <c r="F168" i="61"/>
  <c r="I168" i="61" s="1"/>
  <c r="C168" i="61"/>
  <c r="M139" i="61"/>
  <c r="L139" i="61"/>
  <c r="K139" i="61"/>
  <c r="J139" i="61"/>
  <c r="F139" i="61"/>
  <c r="I139" i="61" s="1"/>
  <c r="C139" i="61"/>
  <c r="M138" i="61"/>
  <c r="L138" i="61"/>
  <c r="K138" i="61"/>
  <c r="J138" i="61"/>
  <c r="F138" i="61"/>
  <c r="I138" i="61" s="1"/>
  <c r="C138" i="61"/>
  <c r="M137" i="61"/>
  <c r="L137" i="61"/>
  <c r="K137" i="61"/>
  <c r="J137" i="61"/>
  <c r="F137" i="61"/>
  <c r="I137" i="61" s="1"/>
  <c r="C137" i="61"/>
  <c r="M136" i="61"/>
  <c r="L136" i="61"/>
  <c r="K136" i="61"/>
  <c r="J136" i="61"/>
  <c r="F136" i="61"/>
  <c r="I136" i="61" s="1"/>
  <c r="C136" i="61"/>
  <c r="M135" i="61"/>
  <c r="L135" i="61"/>
  <c r="K135" i="61"/>
  <c r="J135" i="61"/>
  <c r="F135" i="61"/>
  <c r="I135" i="61" s="1"/>
  <c r="C135" i="61"/>
  <c r="M134" i="61"/>
  <c r="L134" i="61"/>
  <c r="K134" i="61"/>
  <c r="J134" i="61"/>
  <c r="F134" i="61"/>
  <c r="I134" i="61" s="1"/>
  <c r="C134" i="61"/>
  <c r="M133" i="61"/>
  <c r="L133" i="61"/>
  <c r="K133" i="61"/>
  <c r="J133" i="61"/>
  <c r="F133" i="61"/>
  <c r="I133" i="61" s="1"/>
  <c r="C133" i="61"/>
  <c r="M132" i="61"/>
  <c r="L132" i="61"/>
  <c r="K132" i="61"/>
  <c r="J132" i="61"/>
  <c r="F132" i="61"/>
  <c r="I132" i="61" s="1"/>
  <c r="C132" i="61"/>
  <c r="M131" i="61"/>
  <c r="L131" i="61"/>
  <c r="K131" i="61"/>
  <c r="J131" i="61"/>
  <c r="F131" i="61"/>
  <c r="I131" i="61" s="1"/>
  <c r="C131" i="61"/>
  <c r="M130" i="61"/>
  <c r="L130" i="61"/>
  <c r="K130" i="61"/>
  <c r="J130" i="61"/>
  <c r="F130" i="61"/>
  <c r="I130" i="61" s="1"/>
  <c r="C130" i="61"/>
  <c r="M129" i="61"/>
  <c r="L129" i="61"/>
  <c r="K129" i="61"/>
  <c r="J129" i="61"/>
  <c r="F129" i="61"/>
  <c r="I129" i="61" s="1"/>
  <c r="C129" i="61"/>
  <c r="M128" i="61"/>
  <c r="L128" i="61"/>
  <c r="K128" i="61"/>
  <c r="J128" i="61"/>
  <c r="F128" i="61"/>
  <c r="I128" i="61" s="1"/>
  <c r="C128" i="61"/>
  <c r="M127" i="61"/>
  <c r="L127" i="61"/>
  <c r="K127" i="61"/>
  <c r="J127" i="61"/>
  <c r="F127" i="61"/>
  <c r="I127" i="61" s="1"/>
  <c r="C127" i="61"/>
  <c r="M126" i="61"/>
  <c r="L126" i="61"/>
  <c r="K126" i="61"/>
  <c r="J126" i="61"/>
  <c r="F126" i="61"/>
  <c r="I126" i="61" s="1"/>
  <c r="C126" i="61"/>
  <c r="M72" i="61"/>
  <c r="L72" i="61"/>
  <c r="K72" i="61"/>
  <c r="J72" i="61"/>
  <c r="F72" i="61"/>
  <c r="I72" i="61" s="1"/>
  <c r="C72" i="61"/>
  <c r="M154" i="61"/>
  <c r="L154" i="61"/>
  <c r="K154" i="61"/>
  <c r="J154" i="61"/>
  <c r="F154" i="61"/>
  <c r="I154" i="61" s="1"/>
  <c r="C154" i="61"/>
  <c r="M123" i="61"/>
  <c r="L123" i="61"/>
  <c r="K123" i="61"/>
  <c r="J123" i="61"/>
  <c r="F123" i="61"/>
  <c r="I123" i="61" s="1"/>
  <c r="C123" i="61"/>
  <c r="M122" i="61"/>
  <c r="L122" i="61"/>
  <c r="K122" i="61"/>
  <c r="J122" i="61"/>
  <c r="F122" i="61"/>
  <c r="I122" i="61" s="1"/>
  <c r="C122" i="61"/>
  <c r="M121" i="61"/>
  <c r="L121" i="61"/>
  <c r="K121" i="61"/>
  <c r="J121" i="61"/>
  <c r="F121" i="61"/>
  <c r="I121" i="61" s="1"/>
  <c r="C121" i="61"/>
  <c r="M120" i="61"/>
  <c r="L120" i="61"/>
  <c r="K120" i="61"/>
  <c r="J120" i="61"/>
  <c r="F120" i="61"/>
  <c r="I120" i="61" s="1"/>
  <c r="C120" i="61"/>
  <c r="M119" i="61"/>
  <c r="L119" i="61"/>
  <c r="K119" i="61"/>
  <c r="J119" i="61"/>
  <c r="F119" i="61"/>
  <c r="I119" i="61" s="1"/>
  <c r="C119" i="61"/>
  <c r="M118" i="61"/>
  <c r="L118" i="61"/>
  <c r="K118" i="61"/>
  <c r="J118" i="61"/>
  <c r="F118" i="61"/>
  <c r="I118" i="61" s="1"/>
  <c r="C118" i="61"/>
  <c r="M54" i="61"/>
  <c r="L54" i="61"/>
  <c r="K54" i="61"/>
  <c r="J54" i="61"/>
  <c r="F54" i="61"/>
  <c r="I54" i="61" s="1"/>
  <c r="C54" i="61"/>
  <c r="M116" i="61"/>
  <c r="L116" i="61"/>
  <c r="K116" i="61"/>
  <c r="J116" i="61"/>
  <c r="F116" i="61"/>
  <c r="I116" i="61" s="1"/>
  <c r="C116" i="61"/>
  <c r="M115" i="61"/>
  <c r="L115" i="61"/>
  <c r="K115" i="61"/>
  <c r="J115" i="61"/>
  <c r="F115" i="61"/>
  <c r="I115" i="61" s="1"/>
  <c r="C115" i="61"/>
  <c r="M114" i="61"/>
  <c r="L114" i="61"/>
  <c r="K114" i="61"/>
  <c r="J114" i="61"/>
  <c r="F114" i="61"/>
  <c r="I114" i="61" s="1"/>
  <c r="C114" i="61"/>
  <c r="M70" i="61"/>
  <c r="L70" i="61"/>
  <c r="K70" i="61"/>
  <c r="J70" i="61"/>
  <c r="F70" i="61"/>
  <c r="I70" i="61" s="1"/>
  <c r="C70" i="61"/>
  <c r="M112" i="61"/>
  <c r="L112" i="61"/>
  <c r="K112" i="61"/>
  <c r="J112" i="61"/>
  <c r="F112" i="61"/>
  <c r="I112" i="61" s="1"/>
  <c r="C112" i="61"/>
  <c r="M111" i="61"/>
  <c r="L111" i="61"/>
  <c r="K111" i="61"/>
  <c r="J111" i="61"/>
  <c r="F111" i="61"/>
  <c r="I111" i="61" s="1"/>
  <c r="C111" i="61"/>
  <c r="M110" i="61"/>
  <c r="L110" i="61"/>
  <c r="K110" i="61"/>
  <c r="J110" i="61"/>
  <c r="F110" i="61"/>
  <c r="I110" i="61" s="1"/>
  <c r="C110" i="61"/>
  <c r="M38" i="61"/>
  <c r="L38" i="61"/>
  <c r="K38" i="61"/>
  <c r="J38" i="61"/>
  <c r="F38" i="61"/>
  <c r="I38" i="61" s="1"/>
  <c r="C38" i="61"/>
  <c r="M108" i="61"/>
  <c r="L108" i="61"/>
  <c r="K108" i="61"/>
  <c r="J108" i="61"/>
  <c r="F108" i="61"/>
  <c r="I108" i="61" s="1"/>
  <c r="C108" i="61"/>
  <c r="M107" i="61"/>
  <c r="L107" i="61"/>
  <c r="K107" i="61"/>
  <c r="J107" i="61"/>
  <c r="F107" i="61"/>
  <c r="I107" i="61" s="1"/>
  <c r="C107" i="61"/>
  <c r="M106" i="61"/>
  <c r="L106" i="61"/>
  <c r="K106" i="61"/>
  <c r="J106" i="61"/>
  <c r="F106" i="61"/>
  <c r="I106" i="61" s="1"/>
  <c r="C106" i="61"/>
  <c r="M105" i="61"/>
  <c r="L105" i="61"/>
  <c r="K105" i="61"/>
  <c r="J105" i="61"/>
  <c r="F105" i="61"/>
  <c r="I105" i="61" s="1"/>
  <c r="C105" i="61"/>
  <c r="M104" i="61"/>
  <c r="L104" i="61"/>
  <c r="K104" i="61"/>
  <c r="J104" i="61"/>
  <c r="F104" i="61"/>
  <c r="I104" i="61" s="1"/>
  <c r="C104" i="61"/>
  <c r="M103" i="61"/>
  <c r="L103" i="61"/>
  <c r="K103" i="61"/>
  <c r="J103" i="61"/>
  <c r="F103" i="61"/>
  <c r="I103" i="61" s="1"/>
  <c r="C103" i="61"/>
  <c r="M102" i="61"/>
  <c r="L102" i="61"/>
  <c r="K102" i="61"/>
  <c r="J102" i="61"/>
  <c r="F102" i="61"/>
  <c r="I102" i="61" s="1"/>
  <c r="C102" i="61"/>
  <c r="M101" i="61"/>
  <c r="L101" i="61"/>
  <c r="K101" i="61"/>
  <c r="J101" i="61"/>
  <c r="F101" i="61"/>
  <c r="I101" i="61" s="1"/>
  <c r="C101" i="61"/>
  <c r="M100" i="61"/>
  <c r="L100" i="61"/>
  <c r="K100" i="61"/>
  <c r="J100" i="61"/>
  <c r="F100" i="61"/>
  <c r="I100" i="61" s="1"/>
  <c r="C100" i="61"/>
  <c r="M99" i="61"/>
  <c r="L99" i="61"/>
  <c r="K99" i="61"/>
  <c r="J99" i="61"/>
  <c r="F99" i="61"/>
  <c r="I99" i="61" s="1"/>
  <c r="C99" i="61"/>
  <c r="M98" i="61"/>
  <c r="L98" i="61"/>
  <c r="K98" i="61"/>
  <c r="J98" i="61"/>
  <c r="F98" i="61"/>
  <c r="I98" i="61" s="1"/>
  <c r="C98" i="61"/>
  <c r="M97" i="61"/>
  <c r="L97" i="61"/>
  <c r="K97" i="61"/>
  <c r="J97" i="61"/>
  <c r="F97" i="61"/>
  <c r="I97" i="61" s="1"/>
  <c r="C97" i="61"/>
  <c r="M96" i="61"/>
  <c r="L96" i="61"/>
  <c r="K96" i="61"/>
  <c r="J96" i="61"/>
  <c r="F96" i="61"/>
  <c r="I96" i="61" s="1"/>
  <c r="C96" i="61"/>
  <c r="M95" i="61"/>
  <c r="L95" i="61"/>
  <c r="K95" i="61"/>
  <c r="J95" i="61"/>
  <c r="F95" i="61"/>
  <c r="I95" i="61" s="1"/>
  <c r="C95" i="61"/>
  <c r="M94" i="61"/>
  <c r="L94" i="61"/>
  <c r="K94" i="61"/>
  <c r="J94" i="61"/>
  <c r="F94" i="61"/>
  <c r="I94" i="61" s="1"/>
  <c r="C94" i="61"/>
  <c r="M29" i="61"/>
  <c r="L29" i="61"/>
  <c r="K29" i="61"/>
  <c r="J29" i="61"/>
  <c r="F29" i="61"/>
  <c r="I29" i="61" s="1"/>
  <c r="C29" i="61"/>
  <c r="M92" i="61"/>
  <c r="L92" i="61"/>
  <c r="K92" i="61"/>
  <c r="J92" i="61"/>
  <c r="F92" i="61"/>
  <c r="I92" i="61" s="1"/>
  <c r="C92" i="61"/>
  <c r="M91" i="61"/>
  <c r="L91" i="61"/>
  <c r="K91" i="61"/>
  <c r="J91" i="61"/>
  <c r="F91" i="61"/>
  <c r="I91" i="61" s="1"/>
  <c r="C91" i="61"/>
  <c r="M90" i="61"/>
  <c r="L90" i="61"/>
  <c r="K90" i="61"/>
  <c r="J90" i="61"/>
  <c r="F90" i="61"/>
  <c r="I90" i="61" s="1"/>
  <c r="C90" i="61"/>
  <c r="M89" i="61"/>
  <c r="L89" i="61"/>
  <c r="K89" i="61"/>
  <c r="J89" i="61"/>
  <c r="F89" i="61"/>
  <c r="I89" i="61" s="1"/>
  <c r="C89" i="61"/>
  <c r="M88" i="61"/>
  <c r="L88" i="61"/>
  <c r="K88" i="61"/>
  <c r="J88" i="61"/>
  <c r="F88" i="61"/>
  <c r="I88" i="61" s="1"/>
  <c r="C88" i="61"/>
  <c r="M87" i="61"/>
  <c r="L87" i="61"/>
  <c r="K87" i="61"/>
  <c r="J87" i="61"/>
  <c r="F87" i="61"/>
  <c r="I87" i="61" s="1"/>
  <c r="C87" i="61"/>
  <c r="M86" i="61"/>
  <c r="L86" i="61"/>
  <c r="K86" i="61"/>
  <c r="J86" i="61"/>
  <c r="F86" i="61"/>
  <c r="I86" i="61" s="1"/>
  <c r="C86" i="61"/>
  <c r="M85" i="61"/>
  <c r="L85" i="61"/>
  <c r="K85" i="61"/>
  <c r="J85" i="61"/>
  <c r="F85" i="61"/>
  <c r="I85" i="61" s="1"/>
  <c r="C85" i="61"/>
  <c r="M84" i="61"/>
  <c r="L84" i="61"/>
  <c r="K84" i="61"/>
  <c r="J84" i="61"/>
  <c r="F84" i="61"/>
  <c r="I84" i="61" s="1"/>
  <c r="C84" i="61"/>
  <c r="M83" i="61"/>
  <c r="L83" i="61"/>
  <c r="K83" i="61"/>
  <c r="J83" i="61"/>
  <c r="F83" i="61"/>
  <c r="I83" i="61" s="1"/>
  <c r="C83" i="61"/>
  <c r="M82" i="61"/>
  <c r="L82" i="61"/>
  <c r="K82" i="61"/>
  <c r="J82" i="61"/>
  <c r="F82" i="61"/>
  <c r="I82" i="61" s="1"/>
  <c r="C82" i="61"/>
  <c r="M81" i="61"/>
  <c r="L81" i="61"/>
  <c r="K81" i="61"/>
  <c r="J81" i="61"/>
  <c r="F81" i="61"/>
  <c r="I81" i="61" s="1"/>
  <c r="C81" i="61"/>
  <c r="M93" i="61"/>
  <c r="L93" i="61"/>
  <c r="K93" i="61"/>
  <c r="J93" i="61"/>
  <c r="F93" i="61"/>
  <c r="I93" i="61" s="1"/>
  <c r="C93" i="61"/>
  <c r="M80" i="61"/>
  <c r="L80" i="61"/>
  <c r="K80" i="61"/>
  <c r="J80" i="61"/>
  <c r="F80" i="61"/>
  <c r="I80" i="61" s="1"/>
  <c r="C80" i="61"/>
  <c r="M53" i="61"/>
  <c r="L53" i="61"/>
  <c r="K53" i="61"/>
  <c r="J53" i="61"/>
  <c r="F53" i="61"/>
  <c r="I53" i="61" s="1"/>
  <c r="C53" i="61"/>
  <c r="M78" i="61"/>
  <c r="L78" i="61"/>
  <c r="K78" i="61"/>
  <c r="J78" i="61"/>
  <c r="F78" i="61"/>
  <c r="I78" i="61" s="1"/>
  <c r="C78" i="61"/>
  <c r="M77" i="61"/>
  <c r="L77" i="61"/>
  <c r="K77" i="61"/>
  <c r="J77" i="61"/>
  <c r="F77" i="61"/>
  <c r="I77" i="61" s="1"/>
  <c r="C77" i="61"/>
  <c r="M76" i="61"/>
  <c r="L76" i="61"/>
  <c r="K76" i="61"/>
  <c r="J76" i="61"/>
  <c r="F76" i="61"/>
  <c r="I76" i="61" s="1"/>
  <c r="C76" i="61"/>
  <c r="M75" i="61"/>
  <c r="L75" i="61"/>
  <c r="K75" i="61"/>
  <c r="J75" i="61"/>
  <c r="F75" i="61"/>
  <c r="I75" i="61" s="1"/>
  <c r="C75" i="61"/>
  <c r="M74" i="61"/>
  <c r="L74" i="61"/>
  <c r="K74" i="61"/>
  <c r="J74" i="61"/>
  <c r="F74" i="61"/>
  <c r="I74" i="61" s="1"/>
  <c r="C74" i="61"/>
  <c r="M73" i="61"/>
  <c r="L73" i="61"/>
  <c r="K73" i="61"/>
  <c r="J73" i="61"/>
  <c r="F73" i="61"/>
  <c r="I73" i="61" s="1"/>
  <c r="C73" i="61"/>
  <c r="M160" i="61"/>
  <c r="L160" i="61"/>
  <c r="K160" i="61"/>
  <c r="J160" i="61"/>
  <c r="F160" i="61"/>
  <c r="I160" i="61" s="1"/>
  <c r="C160" i="61"/>
  <c r="M71" i="61"/>
  <c r="L71" i="61"/>
  <c r="K71" i="61"/>
  <c r="J71" i="61"/>
  <c r="F71" i="61"/>
  <c r="I71" i="61" s="1"/>
  <c r="C71" i="61"/>
  <c r="M148" i="61"/>
  <c r="L148" i="61"/>
  <c r="K148" i="61"/>
  <c r="J148" i="61"/>
  <c r="F148" i="61"/>
  <c r="I148" i="61" s="1"/>
  <c r="C148" i="61"/>
  <c r="M69" i="61"/>
  <c r="L69" i="61"/>
  <c r="K69" i="61"/>
  <c r="J69" i="61"/>
  <c r="F69" i="61"/>
  <c r="I69" i="61" s="1"/>
  <c r="C69" i="61"/>
  <c r="M68" i="61"/>
  <c r="L68" i="61"/>
  <c r="K68" i="61"/>
  <c r="J68" i="61"/>
  <c r="F68" i="61"/>
  <c r="I68" i="61" s="1"/>
  <c r="C68" i="61"/>
  <c r="M67" i="61"/>
  <c r="L67" i="61"/>
  <c r="K67" i="61"/>
  <c r="J67" i="61"/>
  <c r="F67" i="61"/>
  <c r="I67" i="61" s="1"/>
  <c r="C67" i="61"/>
  <c r="M66" i="61"/>
  <c r="L66" i="61"/>
  <c r="K66" i="61"/>
  <c r="J66" i="61"/>
  <c r="F66" i="61"/>
  <c r="I66" i="61" s="1"/>
  <c r="C66" i="61"/>
  <c r="M65" i="61"/>
  <c r="L65" i="61"/>
  <c r="K65" i="61"/>
  <c r="J65" i="61"/>
  <c r="F65" i="61"/>
  <c r="I65" i="61" s="1"/>
  <c r="C65" i="61"/>
  <c r="M64" i="61"/>
  <c r="L64" i="61"/>
  <c r="K64" i="61"/>
  <c r="J64" i="61"/>
  <c r="F64" i="61"/>
  <c r="I64" i="61" s="1"/>
  <c r="C64" i="61"/>
  <c r="M51" i="61"/>
  <c r="L51" i="61"/>
  <c r="K51" i="61"/>
  <c r="J51" i="61"/>
  <c r="F51" i="61"/>
  <c r="I51" i="61" s="1"/>
  <c r="C51" i="61"/>
  <c r="M117" i="61"/>
  <c r="L117" i="61"/>
  <c r="K117" i="61"/>
  <c r="J117" i="61"/>
  <c r="F117" i="61"/>
  <c r="I117" i="61" s="1"/>
  <c r="C117" i="61"/>
  <c r="M140" i="61"/>
  <c r="L140" i="61"/>
  <c r="K140" i="61"/>
  <c r="J140" i="61"/>
  <c r="F140" i="61"/>
  <c r="I140" i="61" s="1"/>
  <c r="C140" i="61"/>
  <c r="M60" i="61"/>
  <c r="L60" i="61"/>
  <c r="K60" i="61"/>
  <c r="J60" i="61"/>
  <c r="F60" i="61"/>
  <c r="I60" i="61" s="1"/>
  <c r="C60" i="61"/>
  <c r="M59" i="61"/>
  <c r="L59" i="61"/>
  <c r="K59" i="61"/>
  <c r="J59" i="61"/>
  <c r="F59" i="61"/>
  <c r="I59" i="61" s="1"/>
  <c r="C59" i="61"/>
  <c r="M58" i="61"/>
  <c r="L58" i="61"/>
  <c r="K58" i="61"/>
  <c r="J58" i="61"/>
  <c r="F58" i="61"/>
  <c r="I58" i="61" s="1"/>
  <c r="C58" i="61"/>
  <c r="M57" i="61"/>
  <c r="L57" i="61"/>
  <c r="K57" i="61"/>
  <c r="J57" i="61"/>
  <c r="F57" i="61"/>
  <c r="I57" i="61" s="1"/>
  <c r="C57" i="61"/>
  <c r="M56" i="61"/>
  <c r="L56" i="61"/>
  <c r="K56" i="61"/>
  <c r="J56" i="61"/>
  <c r="F56" i="61"/>
  <c r="I56" i="61" s="1"/>
  <c r="C56" i="61"/>
  <c r="M55" i="61"/>
  <c r="L55" i="61"/>
  <c r="K55" i="61"/>
  <c r="J55" i="61"/>
  <c r="F55" i="61"/>
  <c r="I55" i="61" s="1"/>
  <c r="C55" i="61"/>
  <c r="M33" i="61"/>
  <c r="L33" i="61"/>
  <c r="K33" i="61"/>
  <c r="J33" i="61"/>
  <c r="F33" i="61"/>
  <c r="I33" i="61" s="1"/>
  <c r="C33" i="61"/>
  <c r="M151" i="61"/>
  <c r="L151" i="61"/>
  <c r="K151" i="61"/>
  <c r="J151" i="61"/>
  <c r="F151" i="61"/>
  <c r="I151" i="61" s="1"/>
  <c r="C151" i="61"/>
  <c r="M52" i="61"/>
  <c r="L52" i="61"/>
  <c r="K52" i="61"/>
  <c r="J52" i="61"/>
  <c r="F52" i="61"/>
  <c r="I52" i="61" s="1"/>
  <c r="C52" i="61"/>
  <c r="M124" i="61"/>
  <c r="L124" i="61"/>
  <c r="K124" i="61"/>
  <c r="J124" i="61"/>
  <c r="F124" i="61"/>
  <c r="I124" i="61" s="1"/>
  <c r="C124" i="61"/>
  <c r="M50" i="61"/>
  <c r="L50" i="61"/>
  <c r="K50" i="61"/>
  <c r="J50" i="61"/>
  <c r="F50" i="61"/>
  <c r="I50" i="61" s="1"/>
  <c r="C50" i="61"/>
  <c r="M49" i="61"/>
  <c r="L49" i="61"/>
  <c r="K49" i="61"/>
  <c r="J49" i="61"/>
  <c r="F49" i="61"/>
  <c r="I49" i="61" s="1"/>
  <c r="C49" i="61"/>
  <c r="M48" i="61"/>
  <c r="L48" i="61"/>
  <c r="K48" i="61"/>
  <c r="J48" i="61"/>
  <c r="F48" i="61"/>
  <c r="I48" i="61" s="1"/>
  <c r="C48" i="61"/>
  <c r="M47" i="61"/>
  <c r="L47" i="61"/>
  <c r="K47" i="61"/>
  <c r="J47" i="61"/>
  <c r="F47" i="61"/>
  <c r="I47" i="61" s="1"/>
  <c r="C47" i="61"/>
  <c r="M46" i="61"/>
  <c r="L46" i="61"/>
  <c r="K46" i="61"/>
  <c r="J46" i="61"/>
  <c r="F46" i="61"/>
  <c r="I46" i="61" s="1"/>
  <c r="C46" i="61"/>
  <c r="M45" i="61"/>
  <c r="L45" i="61"/>
  <c r="K45" i="61"/>
  <c r="J45" i="61"/>
  <c r="F45" i="61"/>
  <c r="I45" i="61" s="1"/>
  <c r="C45" i="61"/>
  <c r="M44" i="61"/>
  <c r="L44" i="61"/>
  <c r="K44" i="61"/>
  <c r="J44" i="61"/>
  <c r="F44" i="61"/>
  <c r="I44" i="61" s="1"/>
  <c r="C44" i="61"/>
  <c r="M43" i="61"/>
  <c r="L43" i="61"/>
  <c r="K43" i="61"/>
  <c r="J43" i="61"/>
  <c r="F43" i="61"/>
  <c r="I43" i="61" s="1"/>
  <c r="C43" i="61"/>
  <c r="M42" i="61"/>
  <c r="L42" i="61"/>
  <c r="K42" i="61"/>
  <c r="J42" i="61"/>
  <c r="F42" i="61"/>
  <c r="I42" i="61" s="1"/>
  <c r="C42" i="61"/>
  <c r="M41" i="61"/>
  <c r="L41" i="61"/>
  <c r="K41" i="61"/>
  <c r="J41" i="61"/>
  <c r="F41" i="61"/>
  <c r="I41" i="61" s="1"/>
  <c r="C41" i="61"/>
  <c r="M40" i="61"/>
  <c r="L40" i="61"/>
  <c r="K40" i="61"/>
  <c r="J40" i="61"/>
  <c r="F40" i="61"/>
  <c r="I40" i="61" s="1"/>
  <c r="C40" i="61"/>
  <c r="M39" i="61"/>
  <c r="L39" i="61"/>
  <c r="K39" i="61"/>
  <c r="J39" i="61"/>
  <c r="F39" i="61"/>
  <c r="I39" i="61" s="1"/>
  <c r="C39" i="61"/>
  <c r="M63" i="61"/>
  <c r="L63" i="61"/>
  <c r="K63" i="61"/>
  <c r="J63" i="61"/>
  <c r="F63" i="61"/>
  <c r="I63" i="61" s="1"/>
  <c r="C63" i="61"/>
  <c r="M37" i="61"/>
  <c r="L37" i="61"/>
  <c r="K37" i="61"/>
  <c r="J37" i="61"/>
  <c r="F37" i="61"/>
  <c r="I37" i="61" s="1"/>
  <c r="C37" i="61"/>
  <c r="M36" i="61"/>
  <c r="L36" i="61"/>
  <c r="K36" i="61"/>
  <c r="J36" i="61"/>
  <c r="F36" i="61"/>
  <c r="I36" i="61" s="1"/>
  <c r="C36" i="61"/>
  <c r="M35" i="61"/>
  <c r="L35" i="61"/>
  <c r="K35" i="61"/>
  <c r="J35" i="61"/>
  <c r="F35" i="61"/>
  <c r="I35" i="61" s="1"/>
  <c r="C35" i="61"/>
  <c r="M34" i="61"/>
  <c r="L34" i="61"/>
  <c r="K34" i="61"/>
  <c r="J34" i="61"/>
  <c r="F34" i="61"/>
  <c r="I34" i="61" s="1"/>
  <c r="C34" i="61"/>
  <c r="M62" i="61"/>
  <c r="L62" i="61"/>
  <c r="K62" i="61"/>
  <c r="J62" i="61"/>
  <c r="F62" i="61"/>
  <c r="I62" i="61" s="1"/>
  <c r="C62" i="61"/>
  <c r="M32" i="61"/>
  <c r="L32" i="61"/>
  <c r="K32" i="61"/>
  <c r="J32" i="61"/>
  <c r="F32" i="61"/>
  <c r="I32" i="61" s="1"/>
  <c r="C32" i="61"/>
  <c r="M31" i="61"/>
  <c r="L31" i="61"/>
  <c r="K31" i="61"/>
  <c r="J31" i="61"/>
  <c r="F31" i="61"/>
  <c r="I31" i="61" s="1"/>
  <c r="C31" i="61"/>
  <c r="M30" i="61"/>
  <c r="L30" i="61"/>
  <c r="K30" i="61"/>
  <c r="J30" i="61"/>
  <c r="F30" i="61"/>
  <c r="I30" i="61" s="1"/>
  <c r="C30" i="61"/>
  <c r="M113" i="61"/>
  <c r="L113" i="61"/>
  <c r="K113" i="61"/>
  <c r="J113" i="61"/>
  <c r="F113" i="61"/>
  <c r="I113" i="61" s="1"/>
  <c r="C113" i="61"/>
  <c r="M28" i="61"/>
  <c r="L28" i="61"/>
  <c r="K28" i="61"/>
  <c r="J28" i="61"/>
  <c r="F28" i="61"/>
  <c r="I28" i="61" s="1"/>
  <c r="C28" i="61"/>
  <c r="M27" i="61"/>
  <c r="L27" i="61"/>
  <c r="K27" i="61"/>
  <c r="J27" i="61"/>
  <c r="F27" i="61"/>
  <c r="I27" i="61" s="1"/>
  <c r="C27" i="61"/>
  <c r="M26" i="61"/>
  <c r="L26" i="61"/>
  <c r="K26" i="61"/>
  <c r="J26" i="61"/>
  <c r="F26" i="61"/>
  <c r="I26" i="61" s="1"/>
  <c r="C26" i="61"/>
  <c r="M25" i="61"/>
  <c r="L25" i="61"/>
  <c r="K25" i="61"/>
  <c r="J25" i="61"/>
  <c r="F25" i="61"/>
  <c r="I25" i="61" s="1"/>
  <c r="C25" i="61"/>
  <c r="M24" i="61"/>
  <c r="L24" i="61"/>
  <c r="K24" i="61"/>
  <c r="J24" i="61"/>
  <c r="F24" i="61"/>
  <c r="I24" i="61" s="1"/>
  <c r="C24" i="61"/>
  <c r="M23" i="61"/>
  <c r="L23" i="61"/>
  <c r="K23" i="61"/>
  <c r="J23" i="61"/>
  <c r="F23" i="61"/>
  <c r="I23" i="61" s="1"/>
  <c r="C23" i="61"/>
  <c r="M22" i="61"/>
  <c r="L22" i="61"/>
  <c r="K22" i="61"/>
  <c r="J22" i="61"/>
  <c r="F22" i="61"/>
  <c r="I22" i="61" s="1"/>
  <c r="C22" i="61"/>
  <c r="M21" i="61"/>
  <c r="L21" i="61"/>
  <c r="K21" i="61"/>
  <c r="J21" i="61"/>
  <c r="F21" i="61"/>
  <c r="I21" i="61" s="1"/>
  <c r="C21" i="61"/>
  <c r="M20" i="61"/>
  <c r="L20" i="61"/>
  <c r="K20" i="61"/>
  <c r="J20" i="61"/>
  <c r="F20" i="61"/>
  <c r="I20" i="61" s="1"/>
  <c r="C20" i="61"/>
  <c r="M19" i="61"/>
  <c r="L19" i="61"/>
  <c r="K19" i="61"/>
  <c r="J19" i="61"/>
  <c r="F19" i="61"/>
  <c r="I19" i="61" s="1"/>
  <c r="C19" i="61"/>
  <c r="M18" i="61"/>
  <c r="L18" i="61"/>
  <c r="K18" i="61"/>
  <c r="J18" i="61"/>
  <c r="F18" i="61"/>
  <c r="I18" i="61" s="1"/>
  <c r="C18" i="61"/>
  <c r="M79" i="61"/>
  <c r="L79" i="61"/>
  <c r="K79" i="61"/>
  <c r="J79" i="61"/>
  <c r="F79" i="61"/>
  <c r="I79" i="61" s="1"/>
  <c r="C79" i="61"/>
  <c r="M16" i="61"/>
  <c r="L16" i="61"/>
  <c r="K16" i="61"/>
  <c r="J16" i="61"/>
  <c r="F16" i="61"/>
  <c r="I16" i="61" s="1"/>
  <c r="C16" i="61"/>
  <c r="M15" i="61"/>
  <c r="L15" i="61"/>
  <c r="K15" i="61"/>
  <c r="J15" i="61"/>
  <c r="F15" i="61"/>
  <c r="I15" i="61" s="1"/>
  <c r="C15" i="61"/>
  <c r="M14" i="61"/>
  <c r="L14" i="61"/>
  <c r="K14" i="61"/>
  <c r="J14" i="61"/>
  <c r="F14" i="61"/>
  <c r="I14" i="61" s="1"/>
  <c r="C14" i="61"/>
  <c r="M109" i="61"/>
  <c r="L109" i="61"/>
  <c r="K109" i="61"/>
  <c r="J109" i="61"/>
  <c r="F109" i="61"/>
  <c r="I109" i="61" s="1"/>
  <c r="C109" i="61"/>
  <c r="M13" i="61"/>
  <c r="L13" i="61"/>
  <c r="K13" i="61"/>
  <c r="J13" i="61"/>
  <c r="F13" i="61"/>
  <c r="I13" i="61" s="1"/>
  <c r="C13" i="61"/>
  <c r="M12" i="61"/>
  <c r="L12" i="61"/>
  <c r="K12" i="61"/>
  <c r="J12" i="61"/>
  <c r="F12" i="61"/>
  <c r="I12" i="61" s="1"/>
  <c r="C12" i="61"/>
  <c r="M11" i="61"/>
  <c r="L11" i="61"/>
  <c r="K11" i="61"/>
  <c r="J11" i="61"/>
  <c r="F11" i="61"/>
  <c r="I11" i="61" s="1"/>
  <c r="C11" i="61"/>
  <c r="M10" i="61"/>
  <c r="L10" i="61"/>
  <c r="K10" i="61"/>
  <c r="J10" i="61"/>
  <c r="F10" i="61"/>
  <c r="I10" i="61" s="1"/>
  <c r="C10" i="61"/>
  <c r="M9" i="61"/>
  <c r="L9" i="61"/>
  <c r="K9" i="61"/>
  <c r="J9" i="61"/>
  <c r="F9" i="61"/>
  <c r="I9" i="61" s="1"/>
  <c r="C9" i="61"/>
  <c r="M8" i="61"/>
  <c r="L8" i="61"/>
  <c r="K8" i="61"/>
  <c r="J8" i="61"/>
  <c r="F8" i="61"/>
  <c r="I8" i="61" s="1"/>
  <c r="C8" i="61"/>
  <c r="M7" i="61"/>
  <c r="L7" i="61"/>
  <c r="K7" i="61"/>
  <c r="J7" i="61"/>
  <c r="F7" i="61"/>
  <c r="I7" i="61" s="1"/>
  <c r="C7" i="61"/>
  <c r="M6" i="61"/>
  <c r="L6" i="61"/>
  <c r="K6" i="61"/>
  <c r="J6" i="61"/>
  <c r="F6" i="61"/>
  <c r="I6" i="61" s="1"/>
  <c r="C6" i="61"/>
  <c r="M5" i="61"/>
  <c r="L5" i="61"/>
  <c r="K5" i="61"/>
  <c r="J5" i="61"/>
  <c r="F5" i="61"/>
  <c r="I5" i="61" s="1"/>
  <c r="C5" i="61"/>
  <c r="M4" i="61"/>
  <c r="L4" i="61"/>
  <c r="K4" i="61"/>
  <c r="J4" i="61"/>
  <c r="F4" i="61"/>
  <c r="I4" i="61" s="1"/>
  <c r="C4" i="61"/>
  <c r="M3" i="61"/>
  <c r="L3" i="61"/>
  <c r="K3" i="61"/>
  <c r="J3" i="61"/>
  <c r="F3" i="61"/>
  <c r="I3" i="61" s="1"/>
  <c r="C3" i="61"/>
  <c r="N28" i="62" l="1"/>
  <c r="N117" i="62"/>
  <c r="N29" i="62"/>
  <c r="T29" i="62" s="1"/>
  <c r="N98" i="62"/>
  <c r="N53" i="73"/>
  <c r="N83" i="66"/>
  <c r="N85" i="66"/>
  <c r="Q85" i="66" s="1"/>
  <c r="N120" i="68"/>
  <c r="N12" i="66"/>
  <c r="N11" i="73"/>
  <c r="N156" i="62"/>
  <c r="N155" i="62"/>
  <c r="N33" i="66"/>
  <c r="N139" i="66"/>
  <c r="N135" i="62"/>
  <c r="N32" i="68"/>
  <c r="N126" i="71"/>
  <c r="N71" i="68"/>
  <c r="N154" i="71"/>
  <c r="N155" i="71"/>
  <c r="N133" i="71"/>
  <c r="N14" i="71"/>
  <c r="N69" i="71"/>
  <c r="N158" i="71"/>
  <c r="N140" i="71"/>
  <c r="N78" i="71"/>
  <c r="N41" i="71"/>
  <c r="N66" i="62"/>
  <c r="N67" i="62"/>
  <c r="N13" i="62"/>
  <c r="N22" i="61"/>
  <c r="N68" i="62"/>
  <c r="N12" i="62"/>
  <c r="N10" i="66"/>
  <c r="N11" i="62"/>
  <c r="N89" i="66"/>
  <c r="N10" i="62"/>
  <c r="N97" i="62"/>
  <c r="N37" i="66"/>
  <c r="N100" i="66"/>
  <c r="N148" i="66"/>
  <c r="N45" i="66"/>
  <c r="N70" i="62"/>
  <c r="N40" i="73"/>
  <c r="N86" i="73"/>
  <c r="N87" i="73"/>
  <c r="N149" i="73"/>
  <c r="N39" i="73"/>
  <c r="N57" i="73"/>
  <c r="N98" i="73"/>
  <c r="N99" i="73"/>
  <c r="N163" i="73"/>
  <c r="N4" i="73"/>
  <c r="N54" i="73"/>
  <c r="N102" i="73"/>
  <c r="N158" i="73"/>
  <c r="N159" i="73"/>
  <c r="N168" i="71"/>
  <c r="N90" i="68"/>
  <c r="N116" i="68"/>
  <c r="N82" i="68"/>
  <c r="N8" i="68"/>
  <c r="N136" i="68"/>
  <c r="N150" i="68"/>
  <c r="N121" i="66"/>
  <c r="N34" i="66"/>
  <c r="N115" i="66"/>
  <c r="N93" i="66"/>
  <c r="N136" i="62"/>
  <c r="N3" i="73"/>
  <c r="N80" i="73"/>
  <c r="N42" i="73"/>
  <c r="N20" i="73"/>
  <c r="N46" i="73"/>
  <c r="N56" i="73"/>
  <c r="N91" i="73"/>
  <c r="N147" i="73"/>
  <c r="N148" i="73"/>
  <c r="N45" i="73"/>
  <c r="N90" i="73"/>
  <c r="N111" i="73"/>
  <c r="N13" i="61"/>
  <c r="N47" i="62"/>
  <c r="N48" i="62"/>
  <c r="N49" i="62"/>
  <c r="N50" i="62"/>
  <c r="N116" i="62"/>
  <c r="N44" i="68"/>
  <c r="N123" i="73"/>
  <c r="N124" i="73"/>
  <c r="N125" i="73"/>
  <c r="N158" i="66"/>
  <c r="N164" i="68"/>
  <c r="N104" i="68"/>
  <c r="N7" i="73"/>
  <c r="N8" i="73"/>
  <c r="N9" i="73"/>
  <c r="N17" i="73"/>
  <c r="N19" i="73"/>
  <c r="N31" i="73"/>
  <c r="N87" i="71"/>
  <c r="N32" i="66"/>
  <c r="N10" i="68"/>
  <c r="N149" i="68"/>
  <c r="N152" i="68"/>
  <c r="N165" i="68"/>
  <c r="N112" i="68"/>
  <c r="N50" i="68"/>
  <c r="N18" i="68"/>
  <c r="N86" i="66"/>
  <c r="N78" i="66"/>
  <c r="N71" i="66"/>
  <c r="N24" i="68"/>
  <c r="N71" i="73"/>
  <c r="N5" i="61"/>
  <c r="N82" i="61"/>
  <c r="N89" i="61"/>
  <c r="N19" i="62"/>
  <c r="N20" i="62"/>
  <c r="N38" i="62"/>
  <c r="N59" i="62"/>
  <c r="N77" i="62"/>
  <c r="N95" i="62"/>
  <c r="N96" i="62"/>
  <c r="N113" i="62"/>
  <c r="N44" i="66"/>
  <c r="N37" i="68"/>
  <c r="N94" i="68"/>
  <c r="N80" i="68"/>
  <c r="N72" i="71"/>
  <c r="N134" i="71"/>
  <c r="N152" i="62"/>
  <c r="N20" i="66"/>
  <c r="N25" i="66"/>
  <c r="N55" i="66"/>
  <c r="N119" i="66"/>
  <c r="N94" i="66"/>
  <c r="N152" i="66"/>
  <c r="N83" i="71"/>
  <c r="N68" i="73"/>
  <c r="N75" i="73"/>
  <c r="N76" i="73"/>
  <c r="N88" i="73"/>
  <c r="N100" i="73"/>
  <c r="N101" i="73"/>
  <c r="N112" i="73"/>
  <c r="N113" i="73"/>
  <c r="N126" i="73"/>
  <c r="N139" i="73"/>
  <c r="N160" i="73"/>
  <c r="N161" i="73"/>
  <c r="N162" i="73"/>
  <c r="N127" i="66"/>
  <c r="N123" i="68"/>
  <c r="N78" i="68"/>
  <c r="N97" i="73"/>
  <c r="N108" i="73"/>
  <c r="N109" i="73"/>
  <c r="N110" i="73"/>
  <c r="N122" i="73"/>
  <c r="N137" i="73"/>
  <c r="N138" i="73"/>
  <c r="N146" i="73"/>
  <c r="N122" i="62"/>
  <c r="N123" i="62"/>
  <c r="N143" i="62"/>
  <c r="N150" i="66"/>
  <c r="N87" i="68"/>
  <c r="N43" i="73"/>
  <c r="N44" i="73"/>
  <c r="N50" i="73"/>
  <c r="N62" i="73"/>
  <c r="N63" i="73"/>
  <c r="N84" i="73"/>
  <c r="N95" i="73"/>
  <c r="N96" i="73"/>
  <c r="N106" i="73"/>
  <c r="N120" i="73"/>
  <c r="N121" i="73"/>
  <c r="N155" i="73"/>
  <c r="N169" i="73"/>
  <c r="N69" i="62"/>
  <c r="N47" i="66"/>
  <c r="N144" i="66"/>
  <c r="N65" i="68"/>
  <c r="N98" i="71"/>
  <c r="N46" i="71"/>
  <c r="N53" i="71"/>
  <c r="N28" i="73"/>
  <c r="N105" i="73"/>
  <c r="N167" i="66"/>
  <c r="N90" i="66"/>
  <c r="N123" i="66"/>
  <c r="N50" i="66"/>
  <c r="N96" i="66"/>
  <c r="N135" i="66"/>
  <c r="N106" i="66"/>
  <c r="N39" i="68"/>
  <c r="N15" i="68"/>
  <c r="N27" i="68"/>
  <c r="N12" i="73"/>
  <c r="N21" i="73"/>
  <c r="N22" i="73"/>
  <c r="N32" i="73"/>
  <c r="N41" i="73"/>
  <c r="N58" i="73"/>
  <c r="N59" i="73"/>
  <c r="N60" i="73"/>
  <c r="N81" i="73"/>
  <c r="N62" i="62"/>
  <c r="N81" i="62"/>
  <c r="N82" i="62"/>
  <c r="N168" i="66"/>
  <c r="N136" i="66"/>
  <c r="N108" i="68"/>
  <c r="N34" i="68"/>
  <c r="N60" i="68"/>
  <c r="N28" i="71"/>
  <c r="N143" i="71"/>
  <c r="N91" i="71"/>
  <c r="N130" i="71"/>
  <c r="N67" i="71"/>
  <c r="N27" i="66"/>
  <c r="N130" i="66"/>
  <c r="N92" i="66"/>
  <c r="N170" i="66"/>
  <c r="Q170" i="66" s="1"/>
  <c r="N141" i="66"/>
  <c r="N56" i="68"/>
  <c r="N74" i="68"/>
  <c r="N31" i="68"/>
  <c r="N64" i="68"/>
  <c r="N156" i="68"/>
  <c r="N42" i="68"/>
  <c r="N89" i="68"/>
  <c r="N121" i="68"/>
  <c r="N106" i="68"/>
  <c r="N78" i="73"/>
  <c r="N79" i="73"/>
  <c r="N114" i="73"/>
  <c r="N115" i="73"/>
  <c r="N127" i="73"/>
  <c r="N128" i="73"/>
  <c r="N140" i="73"/>
  <c r="N164" i="73"/>
  <c r="N165" i="73"/>
  <c r="N88" i="62"/>
  <c r="N109" i="62"/>
  <c r="N124" i="62"/>
  <c r="N145" i="62"/>
  <c r="N146" i="62"/>
  <c r="N163" i="62"/>
  <c r="N168" i="62"/>
  <c r="N132" i="66"/>
  <c r="N41" i="66"/>
  <c r="N6" i="73"/>
  <c r="N51" i="73"/>
  <c r="N52" i="73"/>
  <c r="N130" i="73"/>
  <c r="N101" i="62"/>
  <c r="N102" i="62"/>
  <c r="N103" i="62"/>
  <c r="N104" i="62"/>
  <c r="N141" i="62"/>
  <c r="N142" i="62"/>
  <c r="N158" i="62"/>
  <c r="N159" i="62"/>
  <c r="N160" i="62"/>
  <c r="N161" i="62"/>
  <c r="N95" i="66"/>
  <c r="N30" i="68"/>
  <c r="N63" i="68"/>
  <c r="N141" i="68"/>
  <c r="N29" i="73"/>
  <c r="N30" i="73"/>
  <c r="N6" i="62"/>
  <c r="N7" i="62"/>
  <c r="N45" i="62"/>
  <c r="N46" i="62"/>
  <c r="N83" i="62"/>
  <c r="N84" i="62"/>
  <c r="N85" i="62"/>
  <c r="N99" i="62"/>
  <c r="N100" i="62"/>
  <c r="N118" i="62"/>
  <c r="N119" i="62"/>
  <c r="N140" i="62"/>
  <c r="N157" i="62"/>
  <c r="N24" i="66"/>
  <c r="N64" i="66"/>
  <c r="N70" i="66"/>
  <c r="N97" i="66"/>
  <c r="N126" i="66"/>
  <c r="N161" i="66"/>
  <c r="N151" i="66"/>
  <c r="N146" i="66"/>
  <c r="T146" i="66" s="1"/>
  <c r="Q150" i="71" s="1"/>
  <c r="N57" i="68"/>
  <c r="N88" i="68"/>
  <c r="N97" i="68"/>
  <c r="N142" i="68"/>
  <c r="N117" i="68"/>
  <c r="N83" i="68"/>
  <c r="N159" i="68"/>
  <c r="N41" i="68"/>
  <c r="N162" i="68"/>
  <c r="N154" i="68"/>
  <c r="N161" i="68"/>
  <c r="N31" i="71"/>
  <c r="N44" i="71"/>
  <c r="N129" i="71"/>
  <c r="N7" i="71"/>
  <c r="N27" i="73"/>
  <c r="N64" i="73"/>
  <c r="N89" i="73"/>
  <c r="N25" i="62"/>
  <c r="N26" i="62"/>
  <c r="N43" i="62"/>
  <c r="N44" i="62"/>
  <c r="N63" i="62"/>
  <c r="N36" i="66"/>
  <c r="N77" i="66"/>
  <c r="N116" i="66"/>
  <c r="N7" i="66"/>
  <c r="N68" i="68"/>
  <c r="N93" i="68"/>
  <c r="N66" i="68"/>
  <c r="N132" i="68"/>
  <c r="N25" i="71"/>
  <c r="N14" i="73"/>
  <c r="N26" i="73"/>
  <c r="N35" i="73"/>
  <c r="N36" i="73"/>
  <c r="N135" i="73"/>
  <c r="N136" i="73"/>
  <c r="N145" i="73"/>
  <c r="N156" i="73"/>
  <c r="N157" i="73"/>
  <c r="N57" i="71"/>
  <c r="N114" i="71"/>
  <c r="N89" i="71"/>
  <c r="N23" i="73"/>
  <c r="N24" i="73"/>
  <c r="N25" i="73"/>
  <c r="N34" i="73"/>
  <c r="N61" i="73"/>
  <c r="N70" i="73"/>
  <c r="N72" i="73"/>
  <c r="N82" i="73"/>
  <c r="N83" i="73"/>
  <c r="N93" i="73"/>
  <c r="N94" i="73"/>
  <c r="N133" i="73"/>
  <c r="N134" i="73"/>
  <c r="N114" i="66"/>
  <c r="N65" i="66"/>
  <c r="N107" i="68"/>
  <c r="N52" i="68"/>
  <c r="N126" i="68"/>
  <c r="N167" i="68"/>
  <c r="N49" i="68"/>
  <c r="N144" i="68"/>
  <c r="N35" i="68"/>
  <c r="N9" i="68"/>
  <c r="N72" i="68"/>
  <c r="N131" i="62"/>
  <c r="N132" i="62"/>
  <c r="N153" i="62"/>
  <c r="N11" i="66"/>
  <c r="N112" i="66"/>
  <c r="N68" i="66"/>
  <c r="N155" i="68"/>
  <c r="N59" i="68"/>
  <c r="N69" i="73"/>
  <c r="N92" i="73"/>
  <c r="N103" i="73"/>
  <c r="N104" i="73"/>
  <c r="N118" i="73"/>
  <c r="N119" i="73"/>
  <c r="N131" i="73"/>
  <c r="N132" i="73"/>
  <c r="N153" i="73"/>
  <c r="N154" i="73"/>
  <c r="N15" i="62"/>
  <c r="N18" i="62"/>
  <c r="N124" i="66"/>
  <c r="N109" i="68"/>
  <c r="N9" i="62"/>
  <c r="N3" i="62"/>
  <c r="N4" i="62"/>
  <c r="N5" i="62"/>
  <c r="N19" i="66"/>
  <c r="N149" i="66"/>
  <c r="N107" i="71"/>
  <c r="N15" i="73"/>
  <c r="N3" i="71"/>
  <c r="N18" i="61"/>
  <c r="N152" i="71"/>
  <c r="N3" i="68"/>
  <c r="N77" i="73"/>
  <c r="N107" i="73"/>
  <c r="N152" i="73"/>
  <c r="N10" i="73"/>
  <c r="N18" i="73"/>
  <c r="N55" i="73"/>
  <c r="N85" i="73"/>
  <c r="N46" i="68"/>
  <c r="N13" i="73"/>
  <c r="N6" i="61"/>
  <c r="N46" i="66"/>
  <c r="N77" i="68"/>
  <c r="N147" i="66"/>
  <c r="N99" i="68"/>
  <c r="N5" i="66"/>
  <c r="N14" i="66"/>
  <c r="N4" i="66"/>
  <c r="N84" i="66"/>
  <c r="N48" i="73"/>
  <c r="N49" i="73"/>
  <c r="N65" i="73"/>
  <c r="N66" i="73"/>
  <c r="N67" i="73"/>
  <c r="N74" i="73"/>
  <c r="N30" i="62"/>
  <c r="N51" i="62"/>
  <c r="N71" i="62"/>
  <c r="N106" i="62"/>
  <c r="N144" i="62"/>
  <c r="N8" i="62"/>
  <c r="N120" i="62"/>
  <c r="N21" i="62"/>
  <c r="N22" i="62"/>
  <c r="N23" i="62"/>
  <c r="N24" i="62"/>
  <c r="N39" i="62"/>
  <c r="N40" i="62"/>
  <c r="N41" i="62"/>
  <c r="N42" i="62"/>
  <c r="N61" i="62"/>
  <c r="N78" i="62"/>
  <c r="N79" i="62"/>
  <c r="N80" i="62"/>
  <c r="N115" i="62"/>
  <c r="N133" i="62"/>
  <c r="N134" i="62"/>
  <c r="N154" i="62"/>
  <c r="T154" i="62" s="1"/>
  <c r="N79" i="66"/>
  <c r="N56" i="66"/>
  <c r="N30" i="66"/>
  <c r="N75" i="66"/>
  <c r="N113" i="66"/>
  <c r="N16" i="62"/>
  <c r="N17" i="62"/>
  <c r="T17" i="62" s="1"/>
  <c r="N33" i="62"/>
  <c r="N34" i="62"/>
  <c r="N35" i="62"/>
  <c r="N36" i="62"/>
  <c r="N55" i="62"/>
  <c r="N56" i="62"/>
  <c r="N57" i="62"/>
  <c r="N58" i="62"/>
  <c r="N74" i="62"/>
  <c r="N75" i="62"/>
  <c r="N93" i="62"/>
  <c r="T93" i="62" s="1"/>
  <c r="N94" i="62"/>
  <c r="N110" i="62"/>
  <c r="N111" i="62"/>
  <c r="N112" i="62"/>
  <c r="N127" i="62"/>
  <c r="N128" i="62"/>
  <c r="N129" i="62"/>
  <c r="N130" i="62"/>
  <c r="N149" i="62"/>
  <c r="N150" i="62"/>
  <c r="N151" i="62"/>
  <c r="N167" i="62"/>
  <c r="N17" i="66"/>
  <c r="N116" i="73"/>
  <c r="N129" i="73"/>
  <c r="N141" i="73"/>
  <c r="N142" i="73"/>
  <c r="N143" i="73"/>
  <c r="N150" i="73"/>
  <c r="N151" i="73"/>
  <c r="N166" i="73"/>
  <c r="N167" i="73"/>
  <c r="N168" i="73"/>
  <c r="N14" i="62"/>
  <c r="N31" i="62"/>
  <c r="N32" i="62"/>
  <c r="N53" i="62"/>
  <c r="N54" i="62"/>
  <c r="N72" i="62"/>
  <c r="T72" i="62" s="1"/>
  <c r="N90" i="62"/>
  <c r="N91" i="62"/>
  <c r="N92" i="62"/>
  <c r="N108" i="62"/>
  <c r="N125" i="62"/>
  <c r="N147" i="62"/>
  <c r="N148" i="62"/>
  <c r="N164" i="62"/>
  <c r="N165" i="62"/>
  <c r="N43" i="66"/>
  <c r="N87" i="66"/>
  <c r="N88" i="66"/>
  <c r="N69" i="66"/>
  <c r="N91" i="66"/>
  <c r="N122" i="66"/>
  <c r="N35" i="66"/>
  <c r="N72" i="66"/>
  <c r="N79" i="68"/>
  <c r="N16" i="68"/>
  <c r="N127" i="68"/>
  <c r="N153" i="68"/>
  <c r="N54" i="68"/>
  <c r="N26" i="68"/>
  <c r="N130" i="68"/>
  <c r="N92" i="68"/>
  <c r="N169" i="68"/>
  <c r="N101" i="68"/>
  <c r="N48" i="68"/>
  <c r="N131" i="68"/>
  <c r="N84" i="68"/>
  <c r="N29" i="68"/>
  <c r="N165" i="71"/>
  <c r="N128" i="71"/>
  <c r="N63" i="71"/>
  <c r="N163" i="71"/>
  <c r="N149" i="71"/>
  <c r="N76" i="71"/>
  <c r="N104" i="71"/>
  <c r="N138" i="71"/>
  <c r="N33" i="73"/>
  <c r="N73" i="73"/>
  <c r="N110" i="68"/>
  <c r="N22" i="68"/>
  <c r="N42" i="71"/>
  <c r="N45" i="71"/>
  <c r="N165" i="66"/>
  <c r="N102" i="66"/>
  <c r="N133" i="66"/>
  <c r="N66" i="66"/>
  <c r="N105" i="66"/>
  <c r="N51" i="68"/>
  <c r="N73" i="68"/>
  <c r="N28" i="68"/>
  <c r="N98" i="68"/>
  <c r="N13" i="71"/>
  <c r="N135" i="71"/>
  <c r="N16" i="73"/>
  <c r="N38" i="73"/>
  <c r="N39" i="66"/>
  <c r="N58" i="66"/>
  <c r="N26" i="66"/>
  <c r="N22" i="66"/>
  <c r="N40" i="66"/>
  <c r="N120" i="66"/>
  <c r="N118" i="66"/>
  <c r="N145" i="66"/>
  <c r="N143" i="66"/>
  <c r="N163" i="66"/>
  <c r="N162" i="66"/>
  <c r="N169" i="66"/>
  <c r="N147" i="68"/>
  <c r="N14" i="68"/>
  <c r="N128" i="68"/>
  <c r="N75" i="68"/>
  <c r="N111" i="68"/>
  <c r="N102" i="68"/>
  <c r="N133" i="68"/>
  <c r="N62" i="68"/>
  <c r="N114" i="68"/>
  <c r="N43" i="68"/>
  <c r="N115" i="68"/>
  <c r="N12" i="68"/>
  <c r="N113" i="68"/>
  <c r="N7" i="68"/>
  <c r="N145" i="68"/>
  <c r="N85" i="68"/>
  <c r="N140" i="68"/>
  <c r="N122" i="68"/>
  <c r="N135" i="68"/>
  <c r="N45" i="68"/>
  <c r="N105" i="68"/>
  <c r="N168" i="68"/>
  <c r="N77" i="71"/>
  <c r="N142" i="71"/>
  <c r="N35" i="71"/>
  <c r="N36" i="71"/>
  <c r="N5" i="73"/>
  <c r="N117" i="73"/>
  <c r="N38" i="66"/>
  <c r="N57" i="66"/>
  <c r="N166" i="66"/>
  <c r="N61" i="66"/>
  <c r="N48" i="66"/>
  <c r="N13" i="68"/>
  <c r="N19" i="68"/>
  <c r="N33" i="68"/>
  <c r="N38" i="68"/>
  <c r="N137" i="68"/>
  <c r="N118" i="68"/>
  <c r="N76" i="68"/>
  <c r="N138" i="68"/>
  <c r="N96" i="68"/>
  <c r="N148" i="68"/>
  <c r="N146" i="68"/>
  <c r="N124" i="71"/>
  <c r="N156" i="71"/>
  <c r="N51" i="71"/>
  <c r="N79" i="71"/>
  <c r="N123" i="71"/>
  <c r="N81" i="71"/>
  <c r="N37" i="73"/>
  <c r="N47" i="73"/>
  <c r="N144" i="73"/>
  <c r="N99" i="66"/>
  <c r="N101" i="71"/>
  <c r="N145" i="71"/>
  <c r="N160" i="71"/>
  <c r="N153" i="71"/>
  <c r="N59" i="71"/>
  <c r="N43" i="71"/>
  <c r="N157" i="71"/>
  <c r="N66" i="71"/>
  <c r="N52" i="71"/>
  <c r="N136" i="71"/>
  <c r="N75" i="71"/>
  <c r="N84" i="71"/>
  <c r="N50" i="71"/>
  <c r="N33" i="71"/>
  <c r="N38" i="71"/>
  <c r="N99" i="71"/>
  <c r="N47" i="71"/>
  <c r="N19" i="71"/>
  <c r="N26" i="71"/>
  <c r="N4" i="71"/>
  <c r="N65" i="71"/>
  <c r="N118" i="71"/>
  <c r="N94" i="71"/>
  <c r="N147" i="71"/>
  <c r="N6" i="71"/>
  <c r="N108" i="71"/>
  <c r="N127" i="71"/>
  <c r="N93" i="71"/>
  <c r="N40" i="71"/>
  <c r="N117" i="71"/>
  <c r="N23" i="71"/>
  <c r="N112" i="71"/>
  <c r="N100" i="71"/>
  <c r="N166" i="71"/>
  <c r="N27" i="71"/>
  <c r="N92" i="71"/>
  <c r="N30" i="71"/>
  <c r="N55" i="71"/>
  <c r="N151" i="71"/>
  <c r="N16" i="71"/>
  <c r="N62" i="71"/>
  <c r="N10" i="71"/>
  <c r="N15" i="71"/>
  <c r="N125" i="71"/>
  <c r="N110" i="71"/>
  <c r="N37" i="71"/>
  <c r="N60" i="71"/>
  <c r="N11" i="71"/>
  <c r="N115" i="71"/>
  <c r="N119" i="71"/>
  <c r="N169" i="71"/>
  <c r="N12" i="71"/>
  <c r="N80" i="71"/>
  <c r="N74" i="71"/>
  <c r="N24" i="71"/>
  <c r="N61" i="71"/>
  <c r="N64" i="71"/>
  <c r="N39" i="71"/>
  <c r="N68" i="71"/>
  <c r="N146" i="71"/>
  <c r="N162" i="71"/>
  <c r="N122" i="71"/>
  <c r="N32" i="71"/>
  <c r="N150" i="71"/>
  <c r="N49" i="71"/>
  <c r="N70" i="71"/>
  <c r="N5" i="71"/>
  <c r="N85" i="71"/>
  <c r="N56" i="71"/>
  <c r="N164" i="71"/>
  <c r="N58" i="71"/>
  <c r="N86" i="71"/>
  <c r="N20" i="71"/>
  <c r="N21" i="71"/>
  <c r="N167" i="71"/>
  <c r="N102" i="71"/>
  <c r="N131" i="71"/>
  <c r="N148" i="71"/>
  <c r="N161" i="71"/>
  <c r="N144" i="71"/>
  <c r="N132" i="71"/>
  <c r="N8" i="71"/>
  <c r="N137" i="71"/>
  <c r="N105" i="71"/>
  <c r="N34" i="71"/>
  <c r="N22" i="71"/>
  <c r="N113" i="71"/>
  <c r="N103" i="71"/>
  <c r="N120" i="71"/>
  <c r="N159" i="71"/>
  <c r="N139" i="71"/>
  <c r="N18" i="71"/>
  <c r="N88" i="71"/>
  <c r="N109" i="71"/>
  <c r="N111" i="71"/>
  <c r="N141" i="71"/>
  <c r="N73" i="71"/>
  <c r="N116" i="71"/>
  <c r="N90" i="71"/>
  <c r="N121" i="71"/>
  <c r="N29" i="71"/>
  <c r="N97" i="71"/>
  <c r="N82" i="71"/>
  <c r="N17" i="71"/>
  <c r="N95" i="71"/>
  <c r="N48" i="71"/>
  <c r="N106" i="71"/>
  <c r="N71" i="71"/>
  <c r="N54" i="71"/>
  <c r="N9" i="71"/>
  <c r="N96" i="71"/>
  <c r="N81" i="68"/>
  <c r="N166" i="68"/>
  <c r="N40" i="68"/>
  <c r="N157" i="68"/>
  <c r="N91" i="68"/>
  <c r="N67" i="68"/>
  <c r="N95" i="68"/>
  <c r="N134" i="68"/>
  <c r="N125" i="68"/>
  <c r="N6" i="68"/>
  <c r="N17" i="68"/>
  <c r="N23" i="68"/>
  <c r="N139" i="68"/>
  <c r="N100" i="68"/>
  <c r="N20" i="68"/>
  <c r="N25" i="68"/>
  <c r="N129" i="68"/>
  <c r="N55" i="68"/>
  <c r="N58" i="68"/>
  <c r="N21" i="68"/>
  <c r="N61" i="68"/>
  <c r="N36" i="68"/>
  <c r="N103" i="68"/>
  <c r="N47" i="68"/>
  <c r="N119" i="68"/>
  <c r="N158" i="68"/>
  <c r="N5" i="68"/>
  <c r="N124" i="68"/>
  <c r="N86" i="68"/>
  <c r="N53" i="68"/>
  <c r="N163" i="68"/>
  <c r="N69" i="68"/>
  <c r="N70" i="68"/>
  <c r="N4" i="68"/>
  <c r="N143" i="68"/>
  <c r="N160" i="68"/>
  <c r="N151" i="68"/>
  <c r="N11" i="68"/>
  <c r="N13" i="66"/>
  <c r="N51" i="66"/>
  <c r="N110" i="66"/>
  <c r="N23" i="66"/>
  <c r="N111" i="66"/>
  <c r="N15" i="66"/>
  <c r="N62" i="66"/>
  <c r="N157" i="66"/>
  <c r="N42" i="66"/>
  <c r="N117" i="66"/>
  <c r="N82" i="66"/>
  <c r="N134" i="66"/>
  <c r="N160" i="66"/>
  <c r="N74" i="66"/>
  <c r="N164" i="66"/>
  <c r="N31" i="66"/>
  <c r="N156" i="66"/>
  <c r="N54" i="66"/>
  <c r="N59" i="66"/>
  <c r="N21" i="66"/>
  <c r="N60" i="66"/>
  <c r="N67" i="66"/>
  <c r="N142" i="66"/>
  <c r="N80" i="66"/>
  <c r="N128" i="66"/>
  <c r="N108" i="66"/>
  <c r="N129" i="66"/>
  <c r="N52" i="66"/>
  <c r="N109" i="66"/>
  <c r="N3" i="66"/>
  <c r="N53" i="66"/>
  <c r="N107" i="66"/>
  <c r="N98" i="66"/>
  <c r="N101" i="66"/>
  <c r="N8" i="66"/>
  <c r="N154" i="66"/>
  <c r="N137" i="66"/>
  <c r="N131" i="66"/>
  <c r="N9" i="66"/>
  <c r="N16" i="66"/>
  <c r="N153" i="66"/>
  <c r="N73" i="66"/>
  <c r="N103" i="66"/>
  <c r="N81" i="66"/>
  <c r="N29" i="66"/>
  <c r="N138" i="66"/>
  <c r="N140" i="66"/>
  <c r="N18" i="66"/>
  <c r="N155" i="66"/>
  <c r="N63" i="66"/>
  <c r="N159" i="66"/>
  <c r="N125" i="66"/>
  <c r="N6" i="66"/>
  <c r="N76" i="66"/>
  <c r="N28" i="66"/>
  <c r="N49" i="66"/>
  <c r="N104" i="66"/>
  <c r="N169" i="62"/>
  <c r="N166" i="62"/>
  <c r="N162" i="62"/>
  <c r="N159" i="61"/>
  <c r="N137" i="62"/>
  <c r="N138" i="62"/>
  <c r="N139" i="62"/>
  <c r="N126" i="62"/>
  <c r="N121" i="62"/>
  <c r="N114" i="62"/>
  <c r="N89" i="62"/>
  <c r="N87" i="62"/>
  <c r="N107" i="62"/>
  <c r="N105" i="62"/>
  <c r="N86" i="62"/>
  <c r="N76" i="62"/>
  <c r="N73" i="62"/>
  <c r="N64" i="62"/>
  <c r="N65" i="62"/>
  <c r="N60" i="62"/>
  <c r="N52" i="62"/>
  <c r="N37" i="62"/>
  <c r="N27" i="62"/>
  <c r="N69" i="61"/>
  <c r="N151" i="61"/>
  <c r="T151" i="61" s="1"/>
  <c r="N7" i="61"/>
  <c r="N64" i="61"/>
  <c r="N139" i="61"/>
  <c r="N109" i="61"/>
  <c r="N79" i="61"/>
  <c r="N146" i="61"/>
  <c r="N45" i="61"/>
  <c r="N115" i="61"/>
  <c r="N167" i="61"/>
  <c r="N4" i="61"/>
  <c r="N12" i="61"/>
  <c r="N113" i="61"/>
  <c r="N58" i="61"/>
  <c r="N160" i="61"/>
  <c r="N77" i="61"/>
  <c r="N95" i="61"/>
  <c r="N99" i="61"/>
  <c r="N104" i="61"/>
  <c r="N114" i="61"/>
  <c r="N118" i="61"/>
  <c r="N122" i="61"/>
  <c r="N127" i="61"/>
  <c r="N143" i="61"/>
  <c r="N61" i="61"/>
  <c r="N164" i="61"/>
  <c r="N11" i="61"/>
  <c r="N15" i="61"/>
  <c r="N16" i="61"/>
  <c r="N20" i="61"/>
  <c r="N62" i="61"/>
  <c r="N63" i="61"/>
  <c r="N52" i="61"/>
  <c r="N76" i="61"/>
  <c r="N93" i="61"/>
  <c r="Q93" i="61" s="1"/>
  <c r="N84" i="61"/>
  <c r="N87" i="61"/>
  <c r="N91" i="61"/>
  <c r="N98" i="61"/>
  <c r="N103" i="61"/>
  <c r="N108" i="61"/>
  <c r="N132" i="61"/>
  <c r="N137" i="61"/>
  <c r="N142" i="61"/>
  <c r="N150" i="61"/>
  <c r="N156" i="61"/>
  <c r="N163" i="61"/>
  <c r="N3" i="61"/>
  <c r="N10" i="61"/>
  <c r="N37" i="61"/>
  <c r="N42" i="61"/>
  <c r="N57" i="61"/>
  <c r="N140" i="61"/>
  <c r="N75" i="61"/>
  <c r="N94" i="61"/>
  <c r="N97" i="61"/>
  <c r="N54" i="61"/>
  <c r="N121" i="61"/>
  <c r="N126" i="61"/>
  <c r="N131" i="61"/>
  <c r="N136" i="61"/>
  <c r="N141" i="61"/>
  <c r="N149" i="61"/>
  <c r="N155" i="61"/>
  <c r="N162" i="61"/>
  <c r="N14" i="61"/>
  <c r="N112" i="61"/>
  <c r="N116" i="61"/>
  <c r="N120" i="61"/>
  <c r="N72" i="61"/>
  <c r="N125" i="61"/>
  <c r="N161" i="61"/>
  <c r="N169" i="61"/>
  <c r="N9" i="61"/>
  <c r="N19" i="61"/>
  <c r="N24" i="61"/>
  <c r="N36" i="61"/>
  <c r="N65" i="61"/>
  <c r="N102" i="61"/>
  <c r="N107" i="61"/>
  <c r="N8" i="61"/>
  <c r="N23" i="61"/>
  <c r="N41" i="61"/>
  <c r="N46" i="61"/>
  <c r="N60" i="61"/>
  <c r="N29" i="61"/>
  <c r="N101" i="61"/>
  <c r="N106" i="61"/>
  <c r="N111" i="61"/>
  <c r="N130" i="61"/>
  <c r="N135" i="61"/>
  <c r="N168" i="61"/>
  <c r="N147" i="61"/>
  <c r="N17" i="61"/>
  <c r="N70" i="61"/>
  <c r="N80" i="61"/>
  <c r="N50" i="61"/>
  <c r="N154" i="61"/>
  <c r="N27" i="61"/>
  <c r="N44" i="61"/>
  <c r="N68" i="61"/>
  <c r="N73" i="61"/>
  <c r="N100" i="61"/>
  <c r="N105" i="61"/>
  <c r="N110" i="61"/>
  <c r="N123" i="61"/>
  <c r="N129" i="61"/>
  <c r="N134" i="61"/>
  <c r="N145" i="61"/>
  <c r="N153" i="61"/>
  <c r="N158" i="61"/>
  <c r="N166" i="61"/>
  <c r="N30" i="61"/>
  <c r="N34" i="61"/>
  <c r="N49" i="61"/>
  <c r="N33" i="61"/>
  <c r="N67" i="61"/>
  <c r="N96" i="61"/>
  <c r="N38" i="61"/>
  <c r="N119" i="61"/>
  <c r="N128" i="61"/>
  <c r="N133" i="61"/>
  <c r="N138" i="61"/>
  <c r="N144" i="61"/>
  <c r="N152" i="61"/>
  <c r="N157" i="61"/>
  <c r="N165" i="61"/>
  <c r="N21" i="61"/>
  <c r="N28" i="61"/>
  <c r="N35" i="61"/>
  <c r="N43" i="61"/>
  <c r="N124" i="61"/>
  <c r="N59" i="61"/>
  <c r="N66" i="61"/>
  <c r="N74" i="61"/>
  <c r="N81" i="61"/>
  <c r="N85" i="61"/>
  <c r="N88" i="61"/>
  <c r="N92" i="61"/>
  <c r="N26" i="61"/>
  <c r="N32" i="61"/>
  <c r="N40" i="61"/>
  <c r="N48" i="61"/>
  <c r="N56" i="61"/>
  <c r="N51" i="61"/>
  <c r="N71" i="61"/>
  <c r="N53" i="61"/>
  <c r="N25" i="61"/>
  <c r="N31" i="61"/>
  <c r="N39" i="61"/>
  <c r="N47" i="61"/>
  <c r="N55" i="61"/>
  <c r="N117" i="61"/>
  <c r="N148" i="61"/>
  <c r="N78" i="61"/>
  <c r="N83" i="61"/>
  <c r="N86" i="61"/>
  <c r="N90" i="61"/>
  <c r="T93" i="61" s="1"/>
  <c r="K31" i="41"/>
  <c r="J3" i="55"/>
  <c r="J4" i="55"/>
  <c r="J5" i="55"/>
  <c r="J6" i="55"/>
  <c r="J7" i="55"/>
  <c r="J8" i="55"/>
  <c r="J9" i="55"/>
  <c r="J10" i="55"/>
  <c r="J11" i="55"/>
  <c r="J12" i="55"/>
  <c r="J13" i="55"/>
  <c r="J14" i="55"/>
  <c r="J72" i="55"/>
  <c r="J16" i="55"/>
  <c r="J118" i="55"/>
  <c r="J18" i="55"/>
  <c r="J19" i="55"/>
  <c r="J20" i="55"/>
  <c r="J21" i="55"/>
  <c r="J22" i="55"/>
  <c r="J23" i="55"/>
  <c r="J24" i="55"/>
  <c r="J25" i="55"/>
  <c r="J26" i="55"/>
  <c r="J27" i="55"/>
  <c r="J28" i="55"/>
  <c r="J29" i="55"/>
  <c r="J30" i="55"/>
  <c r="J85" i="55"/>
  <c r="J32" i="55"/>
  <c r="J33" i="55"/>
  <c r="J34" i="55"/>
  <c r="J35" i="55"/>
  <c r="J36" i="55"/>
  <c r="J103" i="55"/>
  <c r="J96" i="55"/>
  <c r="J39" i="55"/>
  <c r="J40" i="55"/>
  <c r="J41" i="55"/>
  <c r="J42" i="55"/>
  <c r="J43" i="55"/>
  <c r="J44" i="55"/>
  <c r="J45" i="55"/>
  <c r="J46" i="55"/>
  <c r="J47" i="55"/>
  <c r="J48" i="55"/>
  <c r="J49" i="55"/>
  <c r="J50" i="55"/>
  <c r="J51" i="55"/>
  <c r="J52" i="55"/>
  <c r="J53" i="55"/>
  <c r="J54" i="55"/>
  <c r="J55" i="55"/>
  <c r="J56" i="55"/>
  <c r="J57" i="55"/>
  <c r="J58" i="55"/>
  <c r="J59" i="55"/>
  <c r="J60" i="55"/>
  <c r="J61" i="55"/>
  <c r="J62" i="55"/>
  <c r="J63" i="55"/>
  <c r="J64" i="55"/>
  <c r="J65" i="55"/>
  <c r="J66" i="55"/>
  <c r="J67" i="55"/>
  <c r="J68" i="55"/>
  <c r="J69" i="55"/>
  <c r="J70" i="55"/>
  <c r="J71" i="55"/>
  <c r="J37" i="55"/>
  <c r="J73" i="55"/>
  <c r="J74" i="55"/>
  <c r="J75" i="55"/>
  <c r="J76" i="55"/>
  <c r="J77" i="55"/>
  <c r="J78" i="55"/>
  <c r="J79" i="55"/>
  <c r="J80" i="55"/>
  <c r="J81" i="55"/>
  <c r="J82" i="55"/>
  <c r="J83" i="55"/>
  <c r="J84" i="55"/>
  <c r="J152" i="55"/>
  <c r="J86" i="55"/>
  <c r="J87" i="55"/>
  <c r="J88" i="55"/>
  <c r="J89" i="55"/>
  <c r="J90" i="55"/>
  <c r="J91" i="55"/>
  <c r="J92" i="55"/>
  <c r="J93" i="55"/>
  <c r="J94" i="55"/>
  <c r="J95" i="55"/>
  <c r="J38" i="55"/>
  <c r="J97" i="55"/>
  <c r="J98" i="55"/>
  <c r="J15" i="55"/>
  <c r="J100" i="55"/>
  <c r="J101" i="55"/>
  <c r="J102" i="55"/>
  <c r="J99" i="55"/>
  <c r="J104" i="55"/>
  <c r="J105" i="55"/>
  <c r="J106" i="55"/>
  <c r="J107" i="55"/>
  <c r="J108" i="55"/>
  <c r="J109" i="55"/>
  <c r="J110" i="55"/>
  <c r="J111" i="55"/>
  <c r="J112" i="55"/>
  <c r="J113" i="55"/>
  <c r="J114" i="55"/>
  <c r="J115" i="55"/>
  <c r="J116" i="55"/>
  <c r="J117" i="55"/>
  <c r="J17" i="55"/>
  <c r="J119" i="55"/>
  <c r="J120" i="55"/>
  <c r="J121" i="55"/>
  <c r="J122" i="55"/>
  <c r="J123" i="55"/>
  <c r="J124" i="55"/>
  <c r="J125" i="55"/>
  <c r="J126" i="55"/>
  <c r="J127" i="55"/>
  <c r="J128" i="55"/>
  <c r="J129" i="55"/>
  <c r="J130" i="55"/>
  <c r="J131" i="55"/>
  <c r="J132" i="55"/>
  <c r="J133" i="55"/>
  <c r="J134" i="55"/>
  <c r="J135" i="55"/>
  <c r="J136" i="55"/>
  <c r="J137" i="55"/>
  <c r="J138" i="55"/>
  <c r="J139" i="55"/>
  <c r="J140" i="55"/>
  <c r="J141" i="55"/>
  <c r="J142" i="55"/>
  <c r="J143" i="55"/>
  <c r="J144" i="55"/>
  <c r="J145" i="55"/>
  <c r="J146" i="55"/>
  <c r="J147" i="55"/>
  <c r="J148" i="55"/>
  <c r="J149" i="55"/>
  <c r="J150" i="55"/>
  <c r="J151" i="55"/>
  <c r="J31" i="55"/>
  <c r="J153" i="55"/>
  <c r="J154" i="55"/>
  <c r="J155" i="55"/>
  <c r="J156" i="55"/>
  <c r="J157" i="55"/>
  <c r="J158" i="55"/>
  <c r="J159" i="55"/>
  <c r="J160" i="55"/>
  <c r="J161" i="55"/>
  <c r="J162" i="55"/>
  <c r="J163" i="55"/>
  <c r="J164" i="55"/>
  <c r="J165" i="55"/>
  <c r="J166" i="55"/>
  <c r="J167" i="55"/>
  <c r="J168" i="55"/>
  <c r="J169" i="55"/>
  <c r="M101" i="59"/>
  <c r="L101" i="59"/>
  <c r="K101" i="59"/>
  <c r="J101" i="59"/>
  <c r="F101" i="59"/>
  <c r="I101" i="59" s="1"/>
  <c r="C101" i="59"/>
  <c r="M168" i="59"/>
  <c r="L168" i="59"/>
  <c r="K168" i="59"/>
  <c r="J168" i="59"/>
  <c r="F168" i="59"/>
  <c r="I168" i="59" s="1"/>
  <c r="C168" i="59"/>
  <c r="M145" i="59"/>
  <c r="L145" i="59"/>
  <c r="K145" i="59"/>
  <c r="J145" i="59"/>
  <c r="F145" i="59"/>
  <c r="I145" i="59" s="1"/>
  <c r="C145" i="59"/>
  <c r="M166" i="59"/>
  <c r="L166" i="59"/>
  <c r="K166" i="59"/>
  <c r="J166" i="59"/>
  <c r="F166" i="59"/>
  <c r="I166" i="59" s="1"/>
  <c r="C166" i="59"/>
  <c r="M165" i="59"/>
  <c r="L165" i="59"/>
  <c r="K165" i="59"/>
  <c r="J165" i="59"/>
  <c r="F165" i="59"/>
  <c r="I165" i="59" s="1"/>
  <c r="C165" i="59"/>
  <c r="M164" i="59"/>
  <c r="L164" i="59"/>
  <c r="K164" i="59"/>
  <c r="J164" i="59"/>
  <c r="F164" i="59"/>
  <c r="I164" i="59" s="1"/>
  <c r="C164" i="59"/>
  <c r="M163" i="59"/>
  <c r="L163" i="59"/>
  <c r="K163" i="59"/>
  <c r="J163" i="59"/>
  <c r="F163" i="59"/>
  <c r="I163" i="59" s="1"/>
  <c r="C163" i="59"/>
  <c r="M162" i="59"/>
  <c r="L162" i="59"/>
  <c r="K162" i="59"/>
  <c r="J162" i="59"/>
  <c r="F162" i="59"/>
  <c r="I162" i="59" s="1"/>
  <c r="C162" i="59"/>
  <c r="M154" i="59"/>
  <c r="L154" i="59"/>
  <c r="K154" i="59"/>
  <c r="J154" i="59"/>
  <c r="F154" i="59"/>
  <c r="I154" i="59" s="1"/>
  <c r="C154" i="59"/>
  <c r="M144" i="59"/>
  <c r="L144" i="59"/>
  <c r="K144" i="59"/>
  <c r="J144" i="59"/>
  <c r="F144" i="59"/>
  <c r="I144" i="59" s="1"/>
  <c r="C144" i="59"/>
  <c r="M159" i="59"/>
  <c r="L159" i="59"/>
  <c r="K159" i="59"/>
  <c r="J159" i="59"/>
  <c r="F159" i="59"/>
  <c r="I159" i="59" s="1"/>
  <c r="C159" i="59"/>
  <c r="M149" i="59"/>
  <c r="L149" i="59"/>
  <c r="K149" i="59"/>
  <c r="J149" i="59"/>
  <c r="F149" i="59"/>
  <c r="I149" i="59" s="1"/>
  <c r="C149" i="59"/>
  <c r="M157" i="59"/>
  <c r="L157" i="59"/>
  <c r="K157" i="59"/>
  <c r="J157" i="59"/>
  <c r="F157" i="59"/>
  <c r="I157" i="59" s="1"/>
  <c r="C157" i="59"/>
  <c r="M156" i="59"/>
  <c r="L156" i="59"/>
  <c r="K156" i="59"/>
  <c r="J156" i="59"/>
  <c r="F156" i="59"/>
  <c r="I156" i="59" s="1"/>
  <c r="C156" i="59"/>
  <c r="M155" i="59"/>
  <c r="L155" i="59"/>
  <c r="K155" i="59"/>
  <c r="J155" i="59"/>
  <c r="F155" i="59"/>
  <c r="I155" i="59" s="1"/>
  <c r="C155" i="59"/>
  <c r="M41" i="59"/>
  <c r="L41" i="59"/>
  <c r="K41" i="59"/>
  <c r="J41" i="59"/>
  <c r="F41" i="59"/>
  <c r="I41" i="59" s="1"/>
  <c r="C41" i="59"/>
  <c r="M153" i="59"/>
  <c r="L153" i="59"/>
  <c r="K153" i="59"/>
  <c r="J153" i="59"/>
  <c r="F153" i="59"/>
  <c r="I153" i="59" s="1"/>
  <c r="C153" i="59"/>
  <c r="M152" i="59"/>
  <c r="L152" i="59"/>
  <c r="K152" i="59"/>
  <c r="J152" i="59"/>
  <c r="F152" i="59"/>
  <c r="I152" i="59" s="1"/>
  <c r="C152" i="59"/>
  <c r="M151" i="59"/>
  <c r="L151" i="59"/>
  <c r="K151" i="59"/>
  <c r="J151" i="59"/>
  <c r="F151" i="59"/>
  <c r="I151" i="59" s="1"/>
  <c r="C151" i="59"/>
  <c r="M150" i="59"/>
  <c r="L150" i="59"/>
  <c r="K150" i="59"/>
  <c r="J150" i="59"/>
  <c r="F150" i="59"/>
  <c r="I150" i="59" s="1"/>
  <c r="C150" i="59"/>
  <c r="M40" i="59"/>
  <c r="L40" i="59"/>
  <c r="K40" i="59"/>
  <c r="J40" i="59"/>
  <c r="F40" i="59"/>
  <c r="I40" i="59" s="1"/>
  <c r="C40" i="59"/>
  <c r="M148" i="59"/>
  <c r="L148" i="59"/>
  <c r="K148" i="59"/>
  <c r="J148" i="59"/>
  <c r="F148" i="59"/>
  <c r="I148" i="59" s="1"/>
  <c r="C148" i="59"/>
  <c r="M147" i="59"/>
  <c r="L147" i="59"/>
  <c r="K147" i="59"/>
  <c r="J147" i="59"/>
  <c r="F147" i="59"/>
  <c r="I147" i="59" s="1"/>
  <c r="C147" i="59"/>
  <c r="M146" i="59"/>
  <c r="L146" i="59"/>
  <c r="K146" i="59"/>
  <c r="J146" i="59"/>
  <c r="F146" i="59"/>
  <c r="I146" i="59" s="1"/>
  <c r="C146" i="59"/>
  <c r="M131" i="59"/>
  <c r="L131" i="59"/>
  <c r="K131" i="59"/>
  <c r="J131" i="59"/>
  <c r="F131" i="59"/>
  <c r="I131" i="59" s="1"/>
  <c r="C131" i="59"/>
  <c r="M28" i="59"/>
  <c r="L28" i="59"/>
  <c r="K28" i="59"/>
  <c r="J28" i="59"/>
  <c r="F28" i="59"/>
  <c r="I28" i="59" s="1"/>
  <c r="C28" i="59"/>
  <c r="M87" i="59"/>
  <c r="L87" i="59"/>
  <c r="K87" i="59"/>
  <c r="J87" i="59"/>
  <c r="F87" i="59"/>
  <c r="I87" i="59" s="1"/>
  <c r="C87" i="59"/>
  <c r="M142" i="59"/>
  <c r="L142" i="59"/>
  <c r="K142" i="59"/>
  <c r="J142" i="59"/>
  <c r="F142" i="59"/>
  <c r="I142" i="59" s="1"/>
  <c r="C142" i="59"/>
  <c r="M141" i="59"/>
  <c r="L141" i="59"/>
  <c r="K141" i="59"/>
  <c r="J141" i="59"/>
  <c r="F141" i="59"/>
  <c r="I141" i="59" s="1"/>
  <c r="C141" i="59"/>
  <c r="M140" i="59"/>
  <c r="L140" i="59"/>
  <c r="K140" i="59"/>
  <c r="J140" i="59"/>
  <c r="F140" i="59"/>
  <c r="I140" i="59" s="1"/>
  <c r="C140" i="59"/>
  <c r="M139" i="59"/>
  <c r="L139" i="59"/>
  <c r="K139" i="59"/>
  <c r="J139" i="59"/>
  <c r="F139" i="59"/>
  <c r="I139" i="59" s="1"/>
  <c r="C139" i="59"/>
  <c r="M138" i="59"/>
  <c r="L138" i="59"/>
  <c r="K138" i="59"/>
  <c r="J138" i="59"/>
  <c r="F138" i="59"/>
  <c r="I138" i="59" s="1"/>
  <c r="C138" i="59"/>
  <c r="M137" i="59"/>
  <c r="L137" i="59"/>
  <c r="K137" i="59"/>
  <c r="J137" i="59"/>
  <c r="F137" i="59"/>
  <c r="I137" i="59" s="1"/>
  <c r="C137" i="59"/>
  <c r="M136" i="59"/>
  <c r="L136" i="59"/>
  <c r="K136" i="59"/>
  <c r="J136" i="59"/>
  <c r="F136" i="59"/>
  <c r="I136" i="59" s="1"/>
  <c r="C136" i="59"/>
  <c r="M25" i="59"/>
  <c r="L25" i="59"/>
  <c r="K25" i="59"/>
  <c r="J25" i="59"/>
  <c r="F25" i="59"/>
  <c r="I25" i="59" s="1"/>
  <c r="C25" i="59"/>
  <c r="M134" i="59"/>
  <c r="L134" i="59"/>
  <c r="K134" i="59"/>
  <c r="J134" i="59"/>
  <c r="F134" i="59"/>
  <c r="I134" i="59" s="1"/>
  <c r="C134" i="59"/>
  <c r="M133" i="59"/>
  <c r="L133" i="59"/>
  <c r="K133" i="59"/>
  <c r="J133" i="59"/>
  <c r="F133" i="59"/>
  <c r="I133" i="59" s="1"/>
  <c r="C133" i="59"/>
  <c r="M132" i="59"/>
  <c r="L132" i="59"/>
  <c r="K132" i="59"/>
  <c r="J132" i="59"/>
  <c r="F132" i="59"/>
  <c r="I132" i="59" s="1"/>
  <c r="C132" i="59"/>
  <c r="M160" i="59"/>
  <c r="L160" i="59"/>
  <c r="K160" i="59"/>
  <c r="J160" i="59"/>
  <c r="F160" i="59"/>
  <c r="I160" i="59" s="1"/>
  <c r="C160" i="59"/>
  <c r="M130" i="59"/>
  <c r="L130" i="59"/>
  <c r="K130" i="59"/>
  <c r="J130" i="59"/>
  <c r="F130" i="59"/>
  <c r="I130" i="59" s="1"/>
  <c r="C130" i="59"/>
  <c r="M129" i="59"/>
  <c r="L129" i="59"/>
  <c r="K129" i="59"/>
  <c r="J129" i="59"/>
  <c r="F129" i="59"/>
  <c r="I129" i="59" s="1"/>
  <c r="C129" i="59"/>
  <c r="M128" i="59"/>
  <c r="L128" i="59"/>
  <c r="K128" i="59"/>
  <c r="J128" i="59"/>
  <c r="F128" i="59"/>
  <c r="I128" i="59" s="1"/>
  <c r="C128" i="59"/>
  <c r="M127" i="59"/>
  <c r="L127" i="59"/>
  <c r="K127" i="59"/>
  <c r="J127" i="59"/>
  <c r="F127" i="59"/>
  <c r="I127" i="59" s="1"/>
  <c r="C127" i="59"/>
  <c r="M126" i="59"/>
  <c r="L126" i="59"/>
  <c r="K126" i="59"/>
  <c r="J126" i="59"/>
  <c r="F126" i="59"/>
  <c r="I126" i="59" s="1"/>
  <c r="C126" i="59"/>
  <c r="M56" i="59"/>
  <c r="L56" i="59"/>
  <c r="K56" i="59"/>
  <c r="J56" i="59"/>
  <c r="F56" i="59"/>
  <c r="I56" i="59" s="1"/>
  <c r="C56" i="59"/>
  <c r="M124" i="59"/>
  <c r="L124" i="59"/>
  <c r="K124" i="59"/>
  <c r="J124" i="59"/>
  <c r="F124" i="59"/>
  <c r="I124" i="59" s="1"/>
  <c r="C124" i="59"/>
  <c r="M123" i="59"/>
  <c r="L123" i="59"/>
  <c r="K123" i="59"/>
  <c r="J123" i="59"/>
  <c r="F123" i="59"/>
  <c r="I123" i="59" s="1"/>
  <c r="C123" i="59"/>
  <c r="M125" i="59"/>
  <c r="L125" i="59"/>
  <c r="K125" i="59"/>
  <c r="J125" i="59"/>
  <c r="F125" i="59"/>
  <c r="I125" i="59" s="1"/>
  <c r="C125" i="59"/>
  <c r="M121" i="59"/>
  <c r="L121" i="59"/>
  <c r="K121" i="59"/>
  <c r="J121" i="59"/>
  <c r="F121" i="59"/>
  <c r="I121" i="59" s="1"/>
  <c r="C121" i="59"/>
  <c r="M120" i="59"/>
  <c r="L120" i="59"/>
  <c r="K120" i="59"/>
  <c r="J120" i="59"/>
  <c r="F120" i="59"/>
  <c r="I120" i="59" s="1"/>
  <c r="C120" i="59"/>
  <c r="M119" i="59"/>
  <c r="L119" i="59"/>
  <c r="K119" i="59"/>
  <c r="J119" i="59"/>
  <c r="F119" i="59"/>
  <c r="I119" i="59" s="1"/>
  <c r="C119" i="59"/>
  <c r="M118" i="59"/>
  <c r="L118" i="59"/>
  <c r="K118" i="59"/>
  <c r="J118" i="59"/>
  <c r="F118" i="59"/>
  <c r="I118" i="59" s="1"/>
  <c r="C118" i="59"/>
  <c r="M26" i="59"/>
  <c r="L26" i="59"/>
  <c r="K26" i="59"/>
  <c r="J26" i="59"/>
  <c r="F26" i="59"/>
  <c r="I26" i="59" s="1"/>
  <c r="C26" i="59"/>
  <c r="M116" i="59"/>
  <c r="L116" i="59"/>
  <c r="K116" i="59"/>
  <c r="J116" i="59"/>
  <c r="F116" i="59"/>
  <c r="I116" i="59" s="1"/>
  <c r="C116" i="59"/>
  <c r="M115" i="59"/>
  <c r="L115" i="59"/>
  <c r="K115" i="59"/>
  <c r="J115" i="59"/>
  <c r="F115" i="59"/>
  <c r="I115" i="59" s="1"/>
  <c r="C115" i="59"/>
  <c r="M114" i="59"/>
  <c r="L114" i="59"/>
  <c r="K114" i="59"/>
  <c r="J114" i="59"/>
  <c r="F114" i="59"/>
  <c r="I114" i="59" s="1"/>
  <c r="C114" i="59"/>
  <c r="M32" i="59"/>
  <c r="L32" i="59"/>
  <c r="K32" i="59"/>
  <c r="J32" i="59"/>
  <c r="F32" i="59"/>
  <c r="I32" i="59" s="1"/>
  <c r="C32" i="59"/>
  <c r="M112" i="59"/>
  <c r="L112" i="59"/>
  <c r="K112" i="59"/>
  <c r="J112" i="59"/>
  <c r="F112" i="59"/>
  <c r="I112" i="59" s="1"/>
  <c r="C112" i="59"/>
  <c r="M111" i="59"/>
  <c r="L111" i="59"/>
  <c r="K111" i="59"/>
  <c r="J111" i="59"/>
  <c r="F111" i="59"/>
  <c r="I111" i="59" s="1"/>
  <c r="C111" i="59"/>
  <c r="M110" i="59"/>
  <c r="L110" i="59"/>
  <c r="K110" i="59"/>
  <c r="J110" i="59"/>
  <c r="F110" i="59"/>
  <c r="I110" i="59" s="1"/>
  <c r="C110" i="59"/>
  <c r="M109" i="59"/>
  <c r="L109" i="59"/>
  <c r="K109" i="59"/>
  <c r="J109" i="59"/>
  <c r="F109" i="59"/>
  <c r="I109" i="59" s="1"/>
  <c r="C109" i="59"/>
  <c r="M108" i="59"/>
  <c r="L108" i="59"/>
  <c r="K108" i="59"/>
  <c r="J108" i="59"/>
  <c r="F108" i="59"/>
  <c r="I108" i="59" s="1"/>
  <c r="C108" i="59"/>
  <c r="M161" i="59"/>
  <c r="L161" i="59"/>
  <c r="K161" i="59"/>
  <c r="J161" i="59"/>
  <c r="F161" i="59"/>
  <c r="I161" i="59" s="1"/>
  <c r="C161" i="59"/>
  <c r="M143" i="59"/>
  <c r="L143" i="59"/>
  <c r="K143" i="59"/>
  <c r="J143" i="59"/>
  <c r="F143" i="59"/>
  <c r="I143" i="59" s="1"/>
  <c r="C143" i="59"/>
  <c r="M105" i="59"/>
  <c r="L105" i="59"/>
  <c r="K105" i="59"/>
  <c r="J105" i="59"/>
  <c r="F105" i="59"/>
  <c r="I105" i="59" s="1"/>
  <c r="C105" i="59"/>
  <c r="M104" i="59"/>
  <c r="L104" i="59"/>
  <c r="K104" i="59"/>
  <c r="J104" i="59"/>
  <c r="F104" i="59"/>
  <c r="I104" i="59" s="1"/>
  <c r="C104" i="59"/>
  <c r="M103" i="59"/>
  <c r="L103" i="59"/>
  <c r="K103" i="59"/>
  <c r="J103" i="59"/>
  <c r="F103" i="59"/>
  <c r="I103" i="59" s="1"/>
  <c r="C103" i="59"/>
  <c r="M102" i="59"/>
  <c r="L102" i="59"/>
  <c r="K102" i="59"/>
  <c r="J102" i="59"/>
  <c r="F102" i="59"/>
  <c r="I102" i="59" s="1"/>
  <c r="C102" i="59"/>
  <c r="M89" i="59"/>
  <c r="L89" i="59"/>
  <c r="K89" i="59"/>
  <c r="J89" i="59"/>
  <c r="F89" i="59"/>
  <c r="I89" i="59" s="1"/>
  <c r="C89" i="59"/>
  <c r="M100" i="59"/>
  <c r="L100" i="59"/>
  <c r="K100" i="59"/>
  <c r="J100" i="59"/>
  <c r="F100" i="59"/>
  <c r="I100" i="59" s="1"/>
  <c r="C100" i="59"/>
  <c r="M99" i="59"/>
  <c r="L99" i="59"/>
  <c r="K99" i="59"/>
  <c r="J99" i="59"/>
  <c r="F99" i="59"/>
  <c r="I99" i="59" s="1"/>
  <c r="C99" i="59"/>
  <c r="M36" i="59"/>
  <c r="L36" i="59"/>
  <c r="K36" i="59"/>
  <c r="J36" i="59"/>
  <c r="F36" i="59"/>
  <c r="I36" i="59" s="1"/>
  <c r="C36" i="59"/>
  <c r="M70" i="59"/>
  <c r="L70" i="59"/>
  <c r="K70" i="59"/>
  <c r="J70" i="59"/>
  <c r="F70" i="59"/>
  <c r="I70" i="59" s="1"/>
  <c r="C70" i="59"/>
  <c r="M96" i="59"/>
  <c r="L96" i="59"/>
  <c r="K96" i="59"/>
  <c r="J96" i="59"/>
  <c r="F96" i="59"/>
  <c r="I96" i="59" s="1"/>
  <c r="C96" i="59"/>
  <c r="M95" i="59"/>
  <c r="L95" i="59"/>
  <c r="K95" i="59"/>
  <c r="J95" i="59"/>
  <c r="F95" i="59"/>
  <c r="I95" i="59" s="1"/>
  <c r="C95" i="59"/>
  <c r="M94" i="59"/>
  <c r="L94" i="59"/>
  <c r="K94" i="59"/>
  <c r="J94" i="59"/>
  <c r="F94" i="59"/>
  <c r="I94" i="59" s="1"/>
  <c r="C94" i="59"/>
  <c r="M66" i="59"/>
  <c r="L66" i="59"/>
  <c r="K66" i="59"/>
  <c r="J66" i="59"/>
  <c r="F66" i="59"/>
  <c r="I66" i="59" s="1"/>
  <c r="C66" i="59"/>
  <c r="M92" i="59"/>
  <c r="L92" i="59"/>
  <c r="K92" i="59"/>
  <c r="J92" i="59"/>
  <c r="F92" i="59"/>
  <c r="I92" i="59" s="1"/>
  <c r="C92" i="59"/>
  <c r="M91" i="59"/>
  <c r="L91" i="59"/>
  <c r="K91" i="59"/>
  <c r="J91" i="59"/>
  <c r="F91" i="59"/>
  <c r="I91" i="59" s="1"/>
  <c r="C91" i="59"/>
  <c r="M107" i="59"/>
  <c r="L107" i="59"/>
  <c r="K107" i="59"/>
  <c r="J107" i="59"/>
  <c r="F107" i="59"/>
  <c r="I107" i="59" s="1"/>
  <c r="C107" i="59"/>
  <c r="M167" i="59"/>
  <c r="L167" i="59"/>
  <c r="K167" i="59"/>
  <c r="J167" i="59"/>
  <c r="F167" i="59"/>
  <c r="I167" i="59" s="1"/>
  <c r="C167" i="59"/>
  <c r="M88" i="59"/>
  <c r="L88" i="59"/>
  <c r="K88" i="59"/>
  <c r="J88" i="59"/>
  <c r="F88" i="59"/>
  <c r="I88" i="59" s="1"/>
  <c r="C88" i="59"/>
  <c r="M98" i="59"/>
  <c r="L98" i="59"/>
  <c r="K98" i="59"/>
  <c r="J98" i="59"/>
  <c r="F98" i="59"/>
  <c r="I98" i="59" s="1"/>
  <c r="C98" i="59"/>
  <c r="M86" i="59"/>
  <c r="L86" i="59"/>
  <c r="K86" i="59"/>
  <c r="J86" i="59"/>
  <c r="F86" i="59"/>
  <c r="I86" i="59" s="1"/>
  <c r="C86" i="59"/>
  <c r="M85" i="59"/>
  <c r="L85" i="59"/>
  <c r="K85" i="59"/>
  <c r="J85" i="59"/>
  <c r="F85" i="59"/>
  <c r="I85" i="59" s="1"/>
  <c r="C85" i="59"/>
  <c r="M84" i="59"/>
  <c r="L84" i="59"/>
  <c r="K84" i="59"/>
  <c r="J84" i="59"/>
  <c r="F84" i="59"/>
  <c r="I84" i="59" s="1"/>
  <c r="C84" i="59"/>
  <c r="M83" i="59"/>
  <c r="L83" i="59"/>
  <c r="K83" i="59"/>
  <c r="J83" i="59"/>
  <c r="F83" i="59"/>
  <c r="I83" i="59" s="1"/>
  <c r="C83" i="59"/>
  <c r="M82" i="59"/>
  <c r="L82" i="59"/>
  <c r="K82" i="59"/>
  <c r="J82" i="59"/>
  <c r="F82" i="59"/>
  <c r="I82" i="59" s="1"/>
  <c r="C82" i="59"/>
  <c r="M158" i="59"/>
  <c r="L158" i="59"/>
  <c r="K158" i="59"/>
  <c r="J158" i="59"/>
  <c r="F158" i="59"/>
  <c r="I158" i="59" s="1"/>
  <c r="C158" i="59"/>
  <c r="M80" i="59"/>
  <c r="L80" i="59"/>
  <c r="K80" i="59"/>
  <c r="J80" i="59"/>
  <c r="F80" i="59"/>
  <c r="I80" i="59" s="1"/>
  <c r="C80" i="59"/>
  <c r="M79" i="59"/>
  <c r="L79" i="59"/>
  <c r="K79" i="59"/>
  <c r="J79" i="59"/>
  <c r="F79" i="59"/>
  <c r="I79" i="59" s="1"/>
  <c r="C79" i="59"/>
  <c r="M78" i="59"/>
  <c r="L78" i="59"/>
  <c r="K78" i="59"/>
  <c r="J78" i="59"/>
  <c r="F78" i="59"/>
  <c r="I78" i="59" s="1"/>
  <c r="C78" i="59"/>
  <c r="M77" i="59"/>
  <c r="L77" i="59"/>
  <c r="K77" i="59"/>
  <c r="J77" i="59"/>
  <c r="F77" i="59"/>
  <c r="I77" i="59" s="1"/>
  <c r="C77" i="59"/>
  <c r="M76" i="59"/>
  <c r="L76" i="59"/>
  <c r="K76" i="59"/>
  <c r="J76" i="59"/>
  <c r="F76" i="59"/>
  <c r="I76" i="59" s="1"/>
  <c r="C76" i="59"/>
  <c r="M122" i="59"/>
  <c r="L122" i="59"/>
  <c r="K122" i="59"/>
  <c r="J122" i="59"/>
  <c r="F122" i="59"/>
  <c r="I122" i="59" s="1"/>
  <c r="C122" i="59"/>
  <c r="M74" i="59"/>
  <c r="L74" i="59"/>
  <c r="K74" i="59"/>
  <c r="J74" i="59"/>
  <c r="F74" i="59"/>
  <c r="I74" i="59" s="1"/>
  <c r="C74" i="59"/>
  <c r="M73" i="59"/>
  <c r="L73" i="59"/>
  <c r="K73" i="59"/>
  <c r="J73" i="59"/>
  <c r="F73" i="59"/>
  <c r="I73" i="59" s="1"/>
  <c r="C73" i="59"/>
  <c r="M72" i="59"/>
  <c r="L72" i="59"/>
  <c r="K72" i="59"/>
  <c r="J72" i="59"/>
  <c r="F72" i="59"/>
  <c r="I72" i="59" s="1"/>
  <c r="C72" i="59"/>
  <c r="M71" i="59"/>
  <c r="L71" i="59"/>
  <c r="K71" i="59"/>
  <c r="J71" i="59"/>
  <c r="F71" i="59"/>
  <c r="I71" i="59" s="1"/>
  <c r="C71" i="59"/>
  <c r="M169" i="59"/>
  <c r="L169" i="59"/>
  <c r="K169" i="59"/>
  <c r="J169" i="59"/>
  <c r="F169" i="59"/>
  <c r="I169" i="59" s="1"/>
  <c r="C169" i="59"/>
  <c r="M69" i="59"/>
  <c r="L69" i="59"/>
  <c r="K69" i="59"/>
  <c r="J69" i="59"/>
  <c r="F69" i="59"/>
  <c r="I69" i="59" s="1"/>
  <c r="C69" i="59"/>
  <c r="M68" i="59"/>
  <c r="L68" i="59"/>
  <c r="K68" i="59"/>
  <c r="J68" i="59"/>
  <c r="F68" i="59"/>
  <c r="I68" i="59" s="1"/>
  <c r="C68" i="59"/>
  <c r="M67" i="59"/>
  <c r="L67" i="59"/>
  <c r="K67" i="59"/>
  <c r="J67" i="59"/>
  <c r="F67" i="59"/>
  <c r="I67" i="59" s="1"/>
  <c r="C67" i="59"/>
  <c r="M13" i="59"/>
  <c r="L13" i="59"/>
  <c r="K13" i="59"/>
  <c r="J13" i="59"/>
  <c r="F13" i="59"/>
  <c r="I13" i="59" s="1"/>
  <c r="C13" i="59"/>
  <c r="M11" i="59"/>
  <c r="L11" i="59"/>
  <c r="K11" i="59"/>
  <c r="J11" i="59"/>
  <c r="F11" i="59"/>
  <c r="I11" i="59" s="1"/>
  <c r="C11" i="59"/>
  <c r="M64" i="59"/>
  <c r="L64" i="59"/>
  <c r="K64" i="59"/>
  <c r="J64" i="59"/>
  <c r="F64" i="59"/>
  <c r="I64" i="59" s="1"/>
  <c r="C64" i="59"/>
  <c r="M63" i="59"/>
  <c r="L63" i="59"/>
  <c r="K63" i="59"/>
  <c r="J63" i="59"/>
  <c r="F63" i="59"/>
  <c r="I63" i="59" s="1"/>
  <c r="C63" i="59"/>
  <c r="M62" i="59"/>
  <c r="L62" i="59"/>
  <c r="K62" i="59"/>
  <c r="J62" i="59"/>
  <c r="F62" i="59"/>
  <c r="I62" i="59" s="1"/>
  <c r="C62" i="59"/>
  <c r="M61" i="59"/>
  <c r="L61" i="59"/>
  <c r="K61" i="59"/>
  <c r="J61" i="59"/>
  <c r="F61" i="59"/>
  <c r="I61" i="59" s="1"/>
  <c r="C61" i="59"/>
  <c r="M60" i="59"/>
  <c r="L60" i="59"/>
  <c r="K60" i="59"/>
  <c r="J60" i="59"/>
  <c r="F60" i="59"/>
  <c r="I60" i="59" s="1"/>
  <c r="C60" i="59"/>
  <c r="M59" i="59"/>
  <c r="L59" i="59"/>
  <c r="K59" i="59"/>
  <c r="J59" i="59"/>
  <c r="F59" i="59"/>
  <c r="I59" i="59" s="1"/>
  <c r="C59" i="59"/>
  <c r="M58" i="59"/>
  <c r="L58" i="59"/>
  <c r="K58" i="59"/>
  <c r="J58" i="59"/>
  <c r="F58" i="59"/>
  <c r="I58" i="59" s="1"/>
  <c r="C58" i="59"/>
  <c r="M23" i="59"/>
  <c r="L23" i="59"/>
  <c r="K23" i="59"/>
  <c r="J23" i="59"/>
  <c r="F23" i="59"/>
  <c r="I23" i="59" s="1"/>
  <c r="C23" i="59"/>
  <c r="M9" i="59"/>
  <c r="L9" i="59"/>
  <c r="K9" i="59"/>
  <c r="J9" i="59"/>
  <c r="F9" i="59"/>
  <c r="I9" i="59" s="1"/>
  <c r="C9" i="59"/>
  <c r="M55" i="59"/>
  <c r="L55" i="59"/>
  <c r="K55" i="59"/>
  <c r="J55" i="59"/>
  <c r="F55" i="59"/>
  <c r="I55" i="59" s="1"/>
  <c r="C55" i="59"/>
  <c r="M54" i="59"/>
  <c r="L54" i="59"/>
  <c r="K54" i="59"/>
  <c r="J54" i="59"/>
  <c r="F54" i="59"/>
  <c r="I54" i="59" s="1"/>
  <c r="C54" i="59"/>
  <c r="M53" i="59"/>
  <c r="L53" i="59"/>
  <c r="K53" i="59"/>
  <c r="J53" i="59"/>
  <c r="F53" i="59"/>
  <c r="I53" i="59" s="1"/>
  <c r="C53" i="59"/>
  <c r="M52" i="59"/>
  <c r="L52" i="59"/>
  <c r="K52" i="59"/>
  <c r="J52" i="59"/>
  <c r="F52" i="59"/>
  <c r="I52" i="59" s="1"/>
  <c r="C52" i="59"/>
  <c r="M51" i="59"/>
  <c r="L51" i="59"/>
  <c r="K51" i="59"/>
  <c r="J51" i="59"/>
  <c r="F51" i="59"/>
  <c r="I51" i="59" s="1"/>
  <c r="C51" i="59"/>
  <c r="M50" i="59"/>
  <c r="L50" i="59"/>
  <c r="K50" i="59"/>
  <c r="J50" i="59"/>
  <c r="F50" i="59"/>
  <c r="I50" i="59" s="1"/>
  <c r="C50" i="59"/>
  <c r="M24" i="59"/>
  <c r="L24" i="59"/>
  <c r="K24" i="59"/>
  <c r="J24" i="59"/>
  <c r="F24" i="59"/>
  <c r="I24" i="59" s="1"/>
  <c r="C24" i="59"/>
  <c r="M48" i="59"/>
  <c r="L48" i="59"/>
  <c r="K48" i="59"/>
  <c r="J48" i="59"/>
  <c r="F48" i="59"/>
  <c r="I48" i="59" s="1"/>
  <c r="C48" i="59"/>
  <c r="M47" i="59"/>
  <c r="L47" i="59"/>
  <c r="K47" i="59"/>
  <c r="J47" i="59"/>
  <c r="F47" i="59"/>
  <c r="I47" i="59" s="1"/>
  <c r="C47" i="59"/>
  <c r="M81" i="59"/>
  <c r="L81" i="59"/>
  <c r="K81" i="59"/>
  <c r="J81" i="59"/>
  <c r="F81" i="59"/>
  <c r="I81" i="59" s="1"/>
  <c r="C81" i="59"/>
  <c r="M45" i="59"/>
  <c r="L45" i="59"/>
  <c r="K45" i="59"/>
  <c r="J45" i="59"/>
  <c r="F45" i="59"/>
  <c r="I45" i="59" s="1"/>
  <c r="C45" i="59"/>
  <c r="M44" i="59"/>
  <c r="L44" i="59"/>
  <c r="K44" i="59"/>
  <c r="J44" i="59"/>
  <c r="F44" i="59"/>
  <c r="I44" i="59" s="1"/>
  <c r="C44" i="59"/>
  <c r="M16" i="59"/>
  <c r="L16" i="59"/>
  <c r="K16" i="59"/>
  <c r="J16" i="59"/>
  <c r="F16" i="59"/>
  <c r="I16" i="59" s="1"/>
  <c r="C16" i="59"/>
  <c r="M42" i="59"/>
  <c r="L42" i="59"/>
  <c r="K42" i="59"/>
  <c r="J42" i="59"/>
  <c r="F42" i="59"/>
  <c r="I42" i="59" s="1"/>
  <c r="C42" i="59"/>
  <c r="M8" i="59"/>
  <c r="L8" i="59"/>
  <c r="K8" i="59"/>
  <c r="J8" i="59"/>
  <c r="F8" i="59"/>
  <c r="I8" i="59" s="1"/>
  <c r="C8" i="59"/>
  <c r="M117" i="59"/>
  <c r="L117" i="59"/>
  <c r="K117" i="59"/>
  <c r="J117" i="59"/>
  <c r="F117" i="59"/>
  <c r="I117" i="59" s="1"/>
  <c r="C117" i="59"/>
  <c r="M39" i="59"/>
  <c r="L39" i="59"/>
  <c r="K39" i="59"/>
  <c r="J39" i="59"/>
  <c r="F39" i="59"/>
  <c r="I39" i="59" s="1"/>
  <c r="C39" i="59"/>
  <c r="M38" i="59"/>
  <c r="L38" i="59"/>
  <c r="K38" i="59"/>
  <c r="J38" i="59"/>
  <c r="F38" i="59"/>
  <c r="I38" i="59" s="1"/>
  <c r="C38" i="59"/>
  <c r="M37" i="59"/>
  <c r="L37" i="59"/>
  <c r="K37" i="59"/>
  <c r="J37" i="59"/>
  <c r="F37" i="59"/>
  <c r="I37" i="59" s="1"/>
  <c r="C37" i="59"/>
  <c r="M135" i="59"/>
  <c r="L135" i="59"/>
  <c r="K135" i="59"/>
  <c r="J135" i="59"/>
  <c r="F135" i="59"/>
  <c r="I135" i="59" s="1"/>
  <c r="C135" i="59"/>
  <c r="M35" i="59"/>
  <c r="L35" i="59"/>
  <c r="K35" i="59"/>
  <c r="J35" i="59"/>
  <c r="F35" i="59"/>
  <c r="I35" i="59" s="1"/>
  <c r="C35" i="59"/>
  <c r="M34" i="59"/>
  <c r="L34" i="59"/>
  <c r="K34" i="59"/>
  <c r="J34" i="59"/>
  <c r="F34" i="59"/>
  <c r="I34" i="59" s="1"/>
  <c r="C34" i="59"/>
  <c r="M33" i="59"/>
  <c r="L33" i="59"/>
  <c r="K33" i="59"/>
  <c r="J33" i="59"/>
  <c r="F33" i="59"/>
  <c r="I33" i="59" s="1"/>
  <c r="C33" i="59"/>
  <c r="M49" i="59"/>
  <c r="L49" i="59"/>
  <c r="K49" i="59"/>
  <c r="J49" i="59"/>
  <c r="F49" i="59"/>
  <c r="I49" i="59" s="1"/>
  <c r="C49" i="59"/>
  <c r="M31" i="59"/>
  <c r="L31" i="59"/>
  <c r="K31" i="59"/>
  <c r="J31" i="59"/>
  <c r="F31" i="59"/>
  <c r="I31" i="59" s="1"/>
  <c r="C31" i="59"/>
  <c r="M30" i="59"/>
  <c r="L30" i="59"/>
  <c r="K30" i="59"/>
  <c r="J30" i="59"/>
  <c r="F30" i="59"/>
  <c r="I30" i="59" s="1"/>
  <c r="C30" i="59"/>
  <c r="M29" i="59"/>
  <c r="L29" i="59"/>
  <c r="K29" i="59"/>
  <c r="J29" i="59"/>
  <c r="F29" i="59"/>
  <c r="I29" i="59" s="1"/>
  <c r="C29" i="59"/>
  <c r="M65" i="59"/>
  <c r="L65" i="59"/>
  <c r="K65" i="59"/>
  <c r="J65" i="59"/>
  <c r="F65" i="59"/>
  <c r="I65" i="59" s="1"/>
  <c r="C65" i="59"/>
  <c r="M27" i="59"/>
  <c r="L27" i="59"/>
  <c r="K27" i="59"/>
  <c r="J27" i="59"/>
  <c r="F27" i="59"/>
  <c r="I27" i="59" s="1"/>
  <c r="C27" i="59"/>
  <c r="M57" i="59"/>
  <c r="L57" i="59"/>
  <c r="K57" i="59"/>
  <c r="J57" i="59"/>
  <c r="F57" i="59"/>
  <c r="I57" i="59" s="1"/>
  <c r="C57" i="59"/>
  <c r="M97" i="59"/>
  <c r="L97" i="59"/>
  <c r="K97" i="59"/>
  <c r="J97" i="59"/>
  <c r="F97" i="59"/>
  <c r="I97" i="59" s="1"/>
  <c r="C97" i="59"/>
  <c r="M113" i="59"/>
  <c r="L113" i="59"/>
  <c r="K113" i="59"/>
  <c r="J113" i="59"/>
  <c r="F113" i="59"/>
  <c r="I113" i="59" s="1"/>
  <c r="C113" i="59"/>
  <c r="M106" i="59"/>
  <c r="L106" i="59"/>
  <c r="K106" i="59"/>
  <c r="J106" i="59"/>
  <c r="F106" i="59"/>
  <c r="I106" i="59" s="1"/>
  <c r="C106" i="59"/>
  <c r="M22" i="59"/>
  <c r="L22" i="59"/>
  <c r="K22" i="59"/>
  <c r="J22" i="59"/>
  <c r="F22" i="59"/>
  <c r="I22" i="59" s="1"/>
  <c r="C22" i="59"/>
  <c r="M21" i="59"/>
  <c r="L21" i="59"/>
  <c r="K21" i="59"/>
  <c r="J21" i="59"/>
  <c r="F21" i="59"/>
  <c r="I21" i="59" s="1"/>
  <c r="C21" i="59"/>
  <c r="M20" i="59"/>
  <c r="L20" i="59"/>
  <c r="K20" i="59"/>
  <c r="J20" i="59"/>
  <c r="F20" i="59"/>
  <c r="I20" i="59" s="1"/>
  <c r="C20" i="59"/>
  <c r="M19" i="59"/>
  <c r="L19" i="59"/>
  <c r="K19" i="59"/>
  <c r="J19" i="59"/>
  <c r="F19" i="59"/>
  <c r="I19" i="59" s="1"/>
  <c r="C19" i="59"/>
  <c r="M18" i="59"/>
  <c r="L18" i="59"/>
  <c r="K18" i="59"/>
  <c r="J18" i="59"/>
  <c r="F18" i="59"/>
  <c r="I18" i="59" s="1"/>
  <c r="C18" i="59"/>
  <c r="M17" i="59"/>
  <c r="L17" i="59"/>
  <c r="K17" i="59"/>
  <c r="J17" i="59"/>
  <c r="F17" i="59"/>
  <c r="I17" i="59" s="1"/>
  <c r="C17" i="59"/>
  <c r="M75" i="59"/>
  <c r="L75" i="59"/>
  <c r="K75" i="59"/>
  <c r="J75" i="59"/>
  <c r="F75" i="59"/>
  <c r="I75" i="59" s="1"/>
  <c r="C75" i="59"/>
  <c r="M15" i="59"/>
  <c r="L15" i="59"/>
  <c r="K15" i="59"/>
  <c r="J15" i="59"/>
  <c r="F15" i="59"/>
  <c r="I15" i="59" s="1"/>
  <c r="C15" i="59"/>
  <c r="M14" i="59"/>
  <c r="L14" i="59"/>
  <c r="K14" i="59"/>
  <c r="J14" i="59"/>
  <c r="F14" i="59"/>
  <c r="I14" i="59" s="1"/>
  <c r="C14" i="59"/>
  <c r="M90" i="59"/>
  <c r="L90" i="59"/>
  <c r="K90" i="59"/>
  <c r="J90" i="59"/>
  <c r="F90" i="59"/>
  <c r="I90" i="59" s="1"/>
  <c r="C90" i="59"/>
  <c r="M12" i="59"/>
  <c r="L12" i="59"/>
  <c r="K12" i="59"/>
  <c r="J12" i="59"/>
  <c r="F12" i="59"/>
  <c r="I12" i="59" s="1"/>
  <c r="C12" i="59"/>
  <c r="M46" i="59"/>
  <c r="L46" i="59"/>
  <c r="K46" i="59"/>
  <c r="J46" i="59"/>
  <c r="F46" i="59"/>
  <c r="I46" i="59" s="1"/>
  <c r="C46" i="59"/>
  <c r="M10" i="59"/>
  <c r="L10" i="59"/>
  <c r="K10" i="59"/>
  <c r="J10" i="59"/>
  <c r="F10" i="59"/>
  <c r="I10" i="59" s="1"/>
  <c r="C10" i="59"/>
  <c r="M93" i="59"/>
  <c r="L93" i="59"/>
  <c r="K93" i="59"/>
  <c r="J93" i="59"/>
  <c r="F93" i="59"/>
  <c r="I93" i="59" s="1"/>
  <c r="C93" i="59"/>
  <c r="M43" i="59"/>
  <c r="L43" i="59"/>
  <c r="K43" i="59"/>
  <c r="J43" i="59"/>
  <c r="F43" i="59"/>
  <c r="I43" i="59" s="1"/>
  <c r="C43" i="59"/>
  <c r="M7" i="59"/>
  <c r="L7" i="59"/>
  <c r="K7" i="59"/>
  <c r="J7" i="59"/>
  <c r="F7" i="59"/>
  <c r="I7" i="59" s="1"/>
  <c r="C7" i="59"/>
  <c r="M6" i="59"/>
  <c r="L6" i="59"/>
  <c r="K6" i="59"/>
  <c r="J6" i="59"/>
  <c r="F6" i="59"/>
  <c r="I6" i="59" s="1"/>
  <c r="C6" i="59"/>
  <c r="M5" i="59"/>
  <c r="L5" i="59"/>
  <c r="K5" i="59"/>
  <c r="J5" i="59"/>
  <c r="F5" i="59"/>
  <c r="I5" i="59" s="1"/>
  <c r="C5" i="59"/>
  <c r="M4" i="59"/>
  <c r="L4" i="59"/>
  <c r="K4" i="59"/>
  <c r="J4" i="59"/>
  <c r="F4" i="59"/>
  <c r="I4" i="59" s="1"/>
  <c r="C4" i="59"/>
  <c r="M3" i="59"/>
  <c r="L3" i="59"/>
  <c r="K3" i="59"/>
  <c r="J3" i="59"/>
  <c r="F3" i="59"/>
  <c r="I3" i="59" s="1"/>
  <c r="C3" i="59"/>
  <c r="M169" i="58"/>
  <c r="L169" i="58"/>
  <c r="K169" i="58"/>
  <c r="J169" i="58"/>
  <c r="F169" i="58"/>
  <c r="I169" i="58" s="1"/>
  <c r="C169" i="58"/>
  <c r="M168" i="58"/>
  <c r="L168" i="58"/>
  <c r="K168" i="58"/>
  <c r="J168" i="58"/>
  <c r="F168" i="58"/>
  <c r="I168" i="58" s="1"/>
  <c r="C168" i="58"/>
  <c r="M167" i="58"/>
  <c r="L167" i="58"/>
  <c r="K167" i="58"/>
  <c r="J167" i="58"/>
  <c r="F167" i="58"/>
  <c r="I167" i="58" s="1"/>
  <c r="C167" i="58"/>
  <c r="M166" i="58"/>
  <c r="L166" i="58"/>
  <c r="K166" i="58"/>
  <c r="J166" i="58"/>
  <c r="F166" i="58"/>
  <c r="I166" i="58" s="1"/>
  <c r="C166" i="58"/>
  <c r="M94" i="58"/>
  <c r="L94" i="58"/>
  <c r="K94" i="58"/>
  <c r="J94" i="58"/>
  <c r="F94" i="58"/>
  <c r="I94" i="58" s="1"/>
  <c r="C94" i="58"/>
  <c r="M138" i="58"/>
  <c r="L138" i="58"/>
  <c r="K138" i="58"/>
  <c r="J138" i="58"/>
  <c r="F138" i="58"/>
  <c r="I138" i="58" s="1"/>
  <c r="C138" i="58"/>
  <c r="M163" i="58"/>
  <c r="L163" i="58"/>
  <c r="K163" i="58"/>
  <c r="J163" i="58"/>
  <c r="F163" i="58"/>
  <c r="I163" i="58" s="1"/>
  <c r="C163" i="58"/>
  <c r="M48" i="58"/>
  <c r="L48" i="58"/>
  <c r="K48" i="58"/>
  <c r="J48" i="58"/>
  <c r="F48" i="58"/>
  <c r="I48" i="58" s="1"/>
  <c r="C48" i="58"/>
  <c r="M161" i="58"/>
  <c r="L161" i="58"/>
  <c r="K161" i="58"/>
  <c r="J161" i="58"/>
  <c r="F161" i="58"/>
  <c r="I161" i="58" s="1"/>
  <c r="C161" i="58"/>
  <c r="M160" i="58"/>
  <c r="L160" i="58"/>
  <c r="K160" i="58"/>
  <c r="J160" i="58"/>
  <c r="F160" i="58"/>
  <c r="I160" i="58" s="1"/>
  <c r="C160" i="58"/>
  <c r="M3" i="58"/>
  <c r="L3" i="58"/>
  <c r="K3" i="58"/>
  <c r="J3" i="58"/>
  <c r="F3" i="58"/>
  <c r="I3" i="58" s="1"/>
  <c r="C3" i="58"/>
  <c r="M158" i="58"/>
  <c r="L158" i="58"/>
  <c r="K158" i="58"/>
  <c r="J158" i="58"/>
  <c r="F158" i="58"/>
  <c r="I158" i="58" s="1"/>
  <c r="C158" i="58"/>
  <c r="M159" i="58"/>
  <c r="L159" i="58"/>
  <c r="K159" i="58"/>
  <c r="J159" i="58"/>
  <c r="F159" i="58"/>
  <c r="I159" i="58" s="1"/>
  <c r="C159" i="58"/>
  <c r="M156" i="58"/>
  <c r="L156" i="58"/>
  <c r="K156" i="58"/>
  <c r="J156" i="58"/>
  <c r="F156" i="58"/>
  <c r="I156" i="58" s="1"/>
  <c r="C156" i="58"/>
  <c r="M155" i="58"/>
  <c r="L155" i="58"/>
  <c r="K155" i="58"/>
  <c r="J155" i="58"/>
  <c r="F155" i="58"/>
  <c r="I155" i="58" s="1"/>
  <c r="C155" i="58"/>
  <c r="M154" i="58"/>
  <c r="L154" i="58"/>
  <c r="K154" i="58"/>
  <c r="J154" i="58"/>
  <c r="F154" i="58"/>
  <c r="I154" i="58" s="1"/>
  <c r="C154" i="58"/>
  <c r="M153" i="58"/>
  <c r="L153" i="58"/>
  <c r="K153" i="58"/>
  <c r="J153" i="58"/>
  <c r="F153" i="58"/>
  <c r="I153" i="58" s="1"/>
  <c r="C153" i="58"/>
  <c r="M152" i="58"/>
  <c r="L152" i="58"/>
  <c r="K152" i="58"/>
  <c r="J152" i="58"/>
  <c r="F152" i="58"/>
  <c r="I152" i="58" s="1"/>
  <c r="C152" i="58"/>
  <c r="M84" i="58"/>
  <c r="L84" i="58"/>
  <c r="K84" i="58"/>
  <c r="J84" i="58"/>
  <c r="F84" i="58"/>
  <c r="I84" i="58" s="1"/>
  <c r="C84" i="58"/>
  <c r="M150" i="58"/>
  <c r="L150" i="58"/>
  <c r="K150" i="58"/>
  <c r="J150" i="58"/>
  <c r="F150" i="58"/>
  <c r="I150" i="58" s="1"/>
  <c r="C150" i="58"/>
  <c r="M149" i="58"/>
  <c r="L149" i="58"/>
  <c r="K149" i="58"/>
  <c r="J149" i="58"/>
  <c r="F149" i="58"/>
  <c r="I149" i="58" s="1"/>
  <c r="C149" i="58"/>
  <c r="M83" i="58"/>
  <c r="L83" i="58"/>
  <c r="K83" i="58"/>
  <c r="J83" i="58"/>
  <c r="F83" i="58"/>
  <c r="I83" i="58" s="1"/>
  <c r="C83" i="58"/>
  <c r="M50" i="58"/>
  <c r="L50" i="58"/>
  <c r="K50" i="58"/>
  <c r="J50" i="58"/>
  <c r="F50" i="58"/>
  <c r="I50" i="58" s="1"/>
  <c r="C50" i="58"/>
  <c r="M146" i="58"/>
  <c r="L146" i="58"/>
  <c r="K146" i="58"/>
  <c r="J146" i="58"/>
  <c r="F146" i="58"/>
  <c r="I146" i="58" s="1"/>
  <c r="C146" i="58"/>
  <c r="M145" i="58"/>
  <c r="L145" i="58"/>
  <c r="K145" i="58"/>
  <c r="J145" i="58"/>
  <c r="F145" i="58"/>
  <c r="I145" i="58" s="1"/>
  <c r="C145" i="58"/>
  <c r="M144" i="58"/>
  <c r="L144" i="58"/>
  <c r="K144" i="58"/>
  <c r="J144" i="58"/>
  <c r="F144" i="58"/>
  <c r="I144" i="58" s="1"/>
  <c r="C144" i="58"/>
  <c r="M143" i="58"/>
  <c r="L143" i="58"/>
  <c r="K143" i="58"/>
  <c r="J143" i="58"/>
  <c r="F143" i="58"/>
  <c r="I143" i="58" s="1"/>
  <c r="C143" i="58"/>
  <c r="M142" i="58"/>
  <c r="L142" i="58"/>
  <c r="K142" i="58"/>
  <c r="J142" i="58"/>
  <c r="F142" i="58"/>
  <c r="I142" i="58" s="1"/>
  <c r="C142" i="58"/>
  <c r="M141" i="58"/>
  <c r="L141" i="58"/>
  <c r="K141" i="58"/>
  <c r="J141" i="58"/>
  <c r="F141" i="58"/>
  <c r="I141" i="58" s="1"/>
  <c r="C141" i="58"/>
  <c r="M140" i="58"/>
  <c r="L140" i="58"/>
  <c r="K140" i="58"/>
  <c r="J140" i="58"/>
  <c r="F140" i="58"/>
  <c r="I140" i="58" s="1"/>
  <c r="C140" i="58"/>
  <c r="M130" i="58"/>
  <c r="L130" i="58"/>
  <c r="K130" i="58"/>
  <c r="J130" i="58"/>
  <c r="F130" i="58"/>
  <c r="I130" i="58" s="1"/>
  <c r="C130" i="58"/>
  <c r="M128" i="58"/>
  <c r="L128" i="58"/>
  <c r="K128" i="58"/>
  <c r="J128" i="58"/>
  <c r="F128" i="58"/>
  <c r="I128" i="58" s="1"/>
  <c r="C128" i="58"/>
  <c r="M137" i="58"/>
  <c r="L137" i="58"/>
  <c r="K137" i="58"/>
  <c r="J137" i="58"/>
  <c r="F137" i="58"/>
  <c r="I137" i="58" s="1"/>
  <c r="C137" i="58"/>
  <c r="M136" i="58"/>
  <c r="L136" i="58"/>
  <c r="K136" i="58"/>
  <c r="J136" i="58"/>
  <c r="F136" i="58"/>
  <c r="I136" i="58" s="1"/>
  <c r="C136" i="58"/>
  <c r="M135" i="58"/>
  <c r="L135" i="58"/>
  <c r="K135" i="58"/>
  <c r="J135" i="58"/>
  <c r="F135" i="58"/>
  <c r="I135" i="58" s="1"/>
  <c r="C135" i="58"/>
  <c r="M123" i="58"/>
  <c r="L123" i="58"/>
  <c r="K123" i="58"/>
  <c r="J123" i="58"/>
  <c r="F123" i="58"/>
  <c r="I123" i="58" s="1"/>
  <c r="C123" i="58"/>
  <c r="M133" i="58"/>
  <c r="L133" i="58"/>
  <c r="K133" i="58"/>
  <c r="J133" i="58"/>
  <c r="F133" i="58"/>
  <c r="I133" i="58" s="1"/>
  <c r="C133" i="58"/>
  <c r="M157" i="58"/>
  <c r="L157" i="58"/>
  <c r="K157" i="58"/>
  <c r="J157" i="58"/>
  <c r="F157" i="58"/>
  <c r="I157" i="58" s="1"/>
  <c r="C157" i="58"/>
  <c r="M131" i="58"/>
  <c r="L131" i="58"/>
  <c r="K131" i="58"/>
  <c r="J131" i="58"/>
  <c r="F131" i="58"/>
  <c r="I131" i="58" s="1"/>
  <c r="C131" i="58"/>
  <c r="M165" i="58"/>
  <c r="L165" i="58"/>
  <c r="K165" i="58"/>
  <c r="J165" i="58"/>
  <c r="F165" i="58"/>
  <c r="I165" i="58" s="1"/>
  <c r="C165" i="58"/>
  <c r="M129" i="58"/>
  <c r="L129" i="58"/>
  <c r="K129" i="58"/>
  <c r="J129" i="58"/>
  <c r="F129" i="58"/>
  <c r="I129" i="58" s="1"/>
  <c r="C129" i="58"/>
  <c r="M27" i="58"/>
  <c r="L27" i="58"/>
  <c r="K27" i="58"/>
  <c r="J27" i="58"/>
  <c r="F27" i="58"/>
  <c r="I27" i="58" s="1"/>
  <c r="C27" i="58"/>
  <c r="M127" i="58"/>
  <c r="L127" i="58"/>
  <c r="K127" i="58"/>
  <c r="J127" i="58"/>
  <c r="F127" i="58"/>
  <c r="I127" i="58" s="1"/>
  <c r="C127" i="58"/>
  <c r="M126" i="58"/>
  <c r="L126" i="58"/>
  <c r="K126" i="58"/>
  <c r="J126" i="58"/>
  <c r="F126" i="58"/>
  <c r="I126" i="58" s="1"/>
  <c r="C126" i="58"/>
  <c r="M125" i="58"/>
  <c r="L125" i="58"/>
  <c r="K125" i="58"/>
  <c r="J125" i="58"/>
  <c r="F125" i="58"/>
  <c r="I125" i="58" s="1"/>
  <c r="C125" i="58"/>
  <c r="M124" i="58"/>
  <c r="L124" i="58"/>
  <c r="K124" i="58"/>
  <c r="J124" i="58"/>
  <c r="F124" i="58"/>
  <c r="I124" i="58" s="1"/>
  <c r="C124" i="58"/>
  <c r="M132" i="58"/>
  <c r="L132" i="58"/>
  <c r="K132" i="58"/>
  <c r="J132" i="58"/>
  <c r="F132" i="58"/>
  <c r="I132" i="58" s="1"/>
  <c r="C132" i="58"/>
  <c r="M122" i="58"/>
  <c r="L122" i="58"/>
  <c r="K122" i="58"/>
  <c r="J122" i="58"/>
  <c r="F122" i="58"/>
  <c r="I122" i="58" s="1"/>
  <c r="C122" i="58"/>
  <c r="M121" i="58"/>
  <c r="L121" i="58"/>
  <c r="K121" i="58"/>
  <c r="J121" i="58"/>
  <c r="F121" i="58"/>
  <c r="I121" i="58" s="1"/>
  <c r="C121" i="58"/>
  <c r="M78" i="58"/>
  <c r="L78" i="58"/>
  <c r="K78" i="58"/>
  <c r="J78" i="58"/>
  <c r="F78" i="58"/>
  <c r="I78" i="58" s="1"/>
  <c r="C78" i="58"/>
  <c r="M119" i="58"/>
  <c r="L119" i="58"/>
  <c r="K119" i="58"/>
  <c r="J119" i="58"/>
  <c r="F119" i="58"/>
  <c r="I119" i="58" s="1"/>
  <c r="C119" i="58"/>
  <c r="M118" i="58"/>
  <c r="L118" i="58"/>
  <c r="K118" i="58"/>
  <c r="J118" i="58"/>
  <c r="F118" i="58"/>
  <c r="I118" i="58" s="1"/>
  <c r="C118" i="58"/>
  <c r="M117" i="58"/>
  <c r="L117" i="58"/>
  <c r="K117" i="58"/>
  <c r="J117" i="58"/>
  <c r="F117" i="58"/>
  <c r="I117" i="58" s="1"/>
  <c r="C117" i="58"/>
  <c r="M116" i="58"/>
  <c r="L116" i="58"/>
  <c r="K116" i="58"/>
  <c r="J116" i="58"/>
  <c r="F116" i="58"/>
  <c r="I116" i="58" s="1"/>
  <c r="C116" i="58"/>
  <c r="M115" i="58"/>
  <c r="L115" i="58"/>
  <c r="K115" i="58"/>
  <c r="J115" i="58"/>
  <c r="F115" i="58"/>
  <c r="I115" i="58" s="1"/>
  <c r="C115" i="58"/>
  <c r="M114" i="58"/>
  <c r="L114" i="58"/>
  <c r="K114" i="58"/>
  <c r="J114" i="58"/>
  <c r="F114" i="58"/>
  <c r="I114" i="58" s="1"/>
  <c r="C114" i="58"/>
  <c r="M113" i="58"/>
  <c r="L113" i="58"/>
  <c r="K113" i="58"/>
  <c r="J113" i="58"/>
  <c r="F113" i="58"/>
  <c r="I113" i="58" s="1"/>
  <c r="C113" i="58"/>
  <c r="M47" i="58"/>
  <c r="L47" i="58"/>
  <c r="K47" i="58"/>
  <c r="J47" i="58"/>
  <c r="F47" i="58"/>
  <c r="I47" i="58" s="1"/>
  <c r="C47" i="58"/>
  <c r="M111" i="58"/>
  <c r="L111" i="58"/>
  <c r="K111" i="58"/>
  <c r="J111" i="58"/>
  <c r="F111" i="58"/>
  <c r="I111" i="58" s="1"/>
  <c r="C111" i="58"/>
  <c r="M110" i="58"/>
  <c r="L110" i="58"/>
  <c r="K110" i="58"/>
  <c r="J110" i="58"/>
  <c r="F110" i="58"/>
  <c r="I110" i="58" s="1"/>
  <c r="C110" i="58"/>
  <c r="M109" i="58"/>
  <c r="L109" i="58"/>
  <c r="K109" i="58"/>
  <c r="J109" i="58"/>
  <c r="F109" i="58"/>
  <c r="I109" i="58" s="1"/>
  <c r="C109" i="58"/>
  <c r="M108" i="58"/>
  <c r="L108" i="58"/>
  <c r="K108" i="58"/>
  <c r="J108" i="58"/>
  <c r="F108" i="58"/>
  <c r="I108" i="58" s="1"/>
  <c r="C108" i="58"/>
  <c r="M107" i="58"/>
  <c r="L107" i="58"/>
  <c r="K107" i="58"/>
  <c r="J107" i="58"/>
  <c r="F107" i="58"/>
  <c r="I107" i="58" s="1"/>
  <c r="C107" i="58"/>
  <c r="M106" i="58"/>
  <c r="L106" i="58"/>
  <c r="K106" i="58"/>
  <c r="J106" i="58"/>
  <c r="F106" i="58"/>
  <c r="I106" i="58" s="1"/>
  <c r="C106" i="58"/>
  <c r="M112" i="58"/>
  <c r="L112" i="58"/>
  <c r="K112" i="58"/>
  <c r="J112" i="58"/>
  <c r="F112" i="58"/>
  <c r="I112" i="58" s="1"/>
  <c r="C112" i="58"/>
  <c r="M139" i="58"/>
  <c r="L139" i="58"/>
  <c r="K139" i="58"/>
  <c r="J139" i="58"/>
  <c r="F139" i="58"/>
  <c r="I139" i="58" s="1"/>
  <c r="C139" i="58"/>
  <c r="M103" i="58"/>
  <c r="L103" i="58"/>
  <c r="K103" i="58"/>
  <c r="J103" i="58"/>
  <c r="F103" i="58"/>
  <c r="I103" i="58" s="1"/>
  <c r="C103" i="58"/>
  <c r="M102" i="58"/>
  <c r="L102" i="58"/>
  <c r="K102" i="58"/>
  <c r="J102" i="58"/>
  <c r="F102" i="58"/>
  <c r="I102" i="58" s="1"/>
  <c r="C102" i="58"/>
  <c r="M101" i="58"/>
  <c r="L101" i="58"/>
  <c r="K101" i="58"/>
  <c r="J101" i="58"/>
  <c r="F101" i="58"/>
  <c r="I101" i="58" s="1"/>
  <c r="C101" i="58"/>
  <c r="M100" i="58"/>
  <c r="L100" i="58"/>
  <c r="K100" i="58"/>
  <c r="J100" i="58"/>
  <c r="F100" i="58"/>
  <c r="I100" i="58" s="1"/>
  <c r="C100" i="58"/>
  <c r="M99" i="58"/>
  <c r="L99" i="58"/>
  <c r="K99" i="58"/>
  <c r="J99" i="58"/>
  <c r="F99" i="58"/>
  <c r="I99" i="58" s="1"/>
  <c r="C99" i="58"/>
  <c r="M98" i="58"/>
  <c r="L98" i="58"/>
  <c r="K98" i="58"/>
  <c r="J98" i="58"/>
  <c r="F98" i="58"/>
  <c r="I98" i="58" s="1"/>
  <c r="C98" i="58"/>
  <c r="M97" i="58"/>
  <c r="L97" i="58"/>
  <c r="K97" i="58"/>
  <c r="J97" i="58"/>
  <c r="F97" i="58"/>
  <c r="I97" i="58" s="1"/>
  <c r="C97" i="58"/>
  <c r="M96" i="58"/>
  <c r="L96" i="58"/>
  <c r="K96" i="58"/>
  <c r="J96" i="58"/>
  <c r="F96" i="58"/>
  <c r="I96" i="58" s="1"/>
  <c r="C96" i="58"/>
  <c r="M95" i="58"/>
  <c r="L95" i="58"/>
  <c r="K95" i="58"/>
  <c r="J95" i="58"/>
  <c r="F95" i="58"/>
  <c r="I95" i="58" s="1"/>
  <c r="C95" i="58"/>
  <c r="M5" i="58"/>
  <c r="L5" i="58"/>
  <c r="K5" i="58"/>
  <c r="J5" i="58"/>
  <c r="F5" i="58"/>
  <c r="I5" i="58" s="1"/>
  <c r="C5" i="58"/>
  <c r="M93" i="58"/>
  <c r="L93" i="58"/>
  <c r="K93" i="58"/>
  <c r="J93" i="58"/>
  <c r="F93" i="58"/>
  <c r="I93" i="58" s="1"/>
  <c r="C93" i="58"/>
  <c r="M92" i="58"/>
  <c r="L92" i="58"/>
  <c r="K92" i="58"/>
  <c r="J92" i="58"/>
  <c r="F92" i="58"/>
  <c r="I92" i="58" s="1"/>
  <c r="C92" i="58"/>
  <c r="M91" i="58"/>
  <c r="L91" i="58"/>
  <c r="K91" i="58"/>
  <c r="J91" i="58"/>
  <c r="F91" i="58"/>
  <c r="I91" i="58" s="1"/>
  <c r="C91" i="58"/>
  <c r="M90" i="58"/>
  <c r="L90" i="58"/>
  <c r="K90" i="58"/>
  <c r="J90" i="58"/>
  <c r="F90" i="58"/>
  <c r="I90" i="58" s="1"/>
  <c r="C90" i="58"/>
  <c r="M89" i="58"/>
  <c r="L89" i="58"/>
  <c r="K89" i="58"/>
  <c r="J89" i="58"/>
  <c r="F89" i="58"/>
  <c r="I89" i="58" s="1"/>
  <c r="C89" i="58"/>
  <c r="M164" i="58"/>
  <c r="L164" i="58"/>
  <c r="K164" i="58"/>
  <c r="J164" i="58"/>
  <c r="F164" i="58"/>
  <c r="I164" i="58" s="1"/>
  <c r="C164" i="58"/>
  <c r="M87" i="58"/>
  <c r="L87" i="58"/>
  <c r="K87" i="58"/>
  <c r="J87" i="58"/>
  <c r="F87" i="58"/>
  <c r="I87" i="58" s="1"/>
  <c r="C87" i="58"/>
  <c r="M88" i="58"/>
  <c r="L88" i="58"/>
  <c r="K88" i="58"/>
  <c r="J88" i="58"/>
  <c r="F88" i="58"/>
  <c r="I88" i="58" s="1"/>
  <c r="C88" i="58"/>
  <c r="M85" i="58"/>
  <c r="L85" i="58"/>
  <c r="K85" i="58"/>
  <c r="J85" i="58"/>
  <c r="F85" i="58"/>
  <c r="I85" i="58" s="1"/>
  <c r="C85" i="58"/>
  <c r="M120" i="58"/>
  <c r="L120" i="58"/>
  <c r="K120" i="58"/>
  <c r="J120" i="58"/>
  <c r="F120" i="58"/>
  <c r="I120" i="58" s="1"/>
  <c r="C120" i="58"/>
  <c r="M12" i="58"/>
  <c r="L12" i="58"/>
  <c r="K12" i="58"/>
  <c r="J12" i="58"/>
  <c r="F12" i="58"/>
  <c r="I12" i="58" s="1"/>
  <c r="C12" i="58"/>
  <c r="M82" i="58"/>
  <c r="L82" i="58"/>
  <c r="K82" i="58"/>
  <c r="J82" i="58"/>
  <c r="F82" i="58"/>
  <c r="I82" i="58" s="1"/>
  <c r="C82" i="58"/>
  <c r="M81" i="58"/>
  <c r="L81" i="58"/>
  <c r="K81" i="58"/>
  <c r="J81" i="58"/>
  <c r="F81" i="58"/>
  <c r="I81" i="58" s="1"/>
  <c r="C81" i="58"/>
  <c r="M80" i="58"/>
  <c r="L80" i="58"/>
  <c r="K80" i="58"/>
  <c r="J80" i="58"/>
  <c r="F80" i="58"/>
  <c r="I80" i="58" s="1"/>
  <c r="C80" i="58"/>
  <c r="M79" i="58"/>
  <c r="L79" i="58"/>
  <c r="K79" i="58"/>
  <c r="J79" i="58"/>
  <c r="F79" i="58"/>
  <c r="I79" i="58" s="1"/>
  <c r="C79" i="58"/>
  <c r="M148" i="58"/>
  <c r="L148" i="58"/>
  <c r="K148" i="58"/>
  <c r="J148" i="58"/>
  <c r="F148" i="58"/>
  <c r="I148" i="58" s="1"/>
  <c r="C148" i="58"/>
  <c r="M42" i="58"/>
  <c r="L42" i="58"/>
  <c r="K42" i="58"/>
  <c r="J42" i="58"/>
  <c r="F42" i="58"/>
  <c r="I42" i="58" s="1"/>
  <c r="C42" i="58"/>
  <c r="M76" i="58"/>
  <c r="L76" i="58"/>
  <c r="K76" i="58"/>
  <c r="J76" i="58"/>
  <c r="F76" i="58"/>
  <c r="I76" i="58" s="1"/>
  <c r="C76" i="58"/>
  <c r="M75" i="58"/>
  <c r="L75" i="58"/>
  <c r="K75" i="58"/>
  <c r="J75" i="58"/>
  <c r="F75" i="58"/>
  <c r="I75" i="58" s="1"/>
  <c r="C75" i="58"/>
  <c r="M74" i="58"/>
  <c r="L74" i="58"/>
  <c r="K74" i="58"/>
  <c r="J74" i="58"/>
  <c r="F74" i="58"/>
  <c r="I74" i="58" s="1"/>
  <c r="C74" i="58"/>
  <c r="M73" i="58"/>
  <c r="L73" i="58"/>
  <c r="K73" i="58"/>
  <c r="J73" i="58"/>
  <c r="F73" i="58"/>
  <c r="I73" i="58" s="1"/>
  <c r="C73" i="58"/>
  <c r="M72" i="58"/>
  <c r="L72" i="58"/>
  <c r="K72" i="58"/>
  <c r="J72" i="58"/>
  <c r="F72" i="58"/>
  <c r="I72" i="58" s="1"/>
  <c r="C72" i="58"/>
  <c r="M71" i="58"/>
  <c r="L71" i="58"/>
  <c r="K71" i="58"/>
  <c r="J71" i="58"/>
  <c r="F71" i="58"/>
  <c r="I71" i="58" s="1"/>
  <c r="C71" i="58"/>
  <c r="M70" i="58"/>
  <c r="L70" i="58"/>
  <c r="K70" i="58"/>
  <c r="J70" i="58"/>
  <c r="F70" i="58"/>
  <c r="I70" i="58" s="1"/>
  <c r="C70" i="58"/>
  <c r="M105" i="58"/>
  <c r="L105" i="58"/>
  <c r="K105" i="58"/>
  <c r="J105" i="58"/>
  <c r="F105" i="58"/>
  <c r="I105" i="58" s="1"/>
  <c r="C105" i="58"/>
  <c r="M147" i="58"/>
  <c r="L147" i="58"/>
  <c r="K147" i="58"/>
  <c r="J147" i="58"/>
  <c r="F147" i="58"/>
  <c r="I147" i="58" s="1"/>
  <c r="C147" i="58"/>
  <c r="M77" i="58"/>
  <c r="L77" i="58"/>
  <c r="K77" i="58"/>
  <c r="J77" i="58"/>
  <c r="F77" i="58"/>
  <c r="I77" i="58" s="1"/>
  <c r="C77" i="58"/>
  <c r="M66" i="58"/>
  <c r="L66" i="58"/>
  <c r="K66" i="58"/>
  <c r="J66" i="58"/>
  <c r="F66" i="58"/>
  <c r="I66" i="58" s="1"/>
  <c r="C66" i="58"/>
  <c r="M65" i="58"/>
  <c r="L65" i="58"/>
  <c r="K65" i="58"/>
  <c r="J65" i="58"/>
  <c r="F65" i="58"/>
  <c r="I65" i="58" s="1"/>
  <c r="C65" i="58"/>
  <c r="M64" i="58"/>
  <c r="L64" i="58"/>
  <c r="K64" i="58"/>
  <c r="J64" i="58"/>
  <c r="F64" i="58"/>
  <c r="I64" i="58" s="1"/>
  <c r="C64" i="58"/>
  <c r="M63" i="58"/>
  <c r="L63" i="58"/>
  <c r="K63" i="58"/>
  <c r="J63" i="58"/>
  <c r="F63" i="58"/>
  <c r="I63" i="58" s="1"/>
  <c r="C63" i="58"/>
  <c r="M62" i="58"/>
  <c r="L62" i="58"/>
  <c r="K62" i="58"/>
  <c r="J62" i="58"/>
  <c r="F62" i="58"/>
  <c r="I62" i="58" s="1"/>
  <c r="C62" i="58"/>
  <c r="M61" i="58"/>
  <c r="L61" i="58"/>
  <c r="K61" i="58"/>
  <c r="J61" i="58"/>
  <c r="F61" i="58"/>
  <c r="I61" i="58" s="1"/>
  <c r="C61" i="58"/>
  <c r="M69" i="58"/>
  <c r="L69" i="58"/>
  <c r="K69" i="58"/>
  <c r="J69" i="58"/>
  <c r="F69" i="58"/>
  <c r="I69" i="58" s="1"/>
  <c r="C69" i="58"/>
  <c r="M59" i="58"/>
  <c r="L59" i="58"/>
  <c r="K59" i="58"/>
  <c r="J59" i="58"/>
  <c r="F59" i="58"/>
  <c r="I59" i="58" s="1"/>
  <c r="C59" i="58"/>
  <c r="M58" i="58"/>
  <c r="L58" i="58"/>
  <c r="K58" i="58"/>
  <c r="J58" i="58"/>
  <c r="F58" i="58"/>
  <c r="I58" i="58" s="1"/>
  <c r="C58" i="58"/>
  <c r="M57" i="58"/>
  <c r="L57" i="58"/>
  <c r="K57" i="58"/>
  <c r="J57" i="58"/>
  <c r="F57" i="58"/>
  <c r="I57" i="58" s="1"/>
  <c r="C57" i="58"/>
  <c r="M56" i="58"/>
  <c r="L56" i="58"/>
  <c r="K56" i="58"/>
  <c r="J56" i="58"/>
  <c r="F56" i="58"/>
  <c r="I56" i="58" s="1"/>
  <c r="C56" i="58"/>
  <c r="M55" i="58"/>
  <c r="L55" i="58"/>
  <c r="K55" i="58"/>
  <c r="J55" i="58"/>
  <c r="F55" i="58"/>
  <c r="I55" i="58" s="1"/>
  <c r="C55" i="58"/>
  <c r="M54" i="58"/>
  <c r="L54" i="58"/>
  <c r="K54" i="58"/>
  <c r="J54" i="58"/>
  <c r="F54" i="58"/>
  <c r="I54" i="58" s="1"/>
  <c r="C54" i="58"/>
  <c r="M67" i="58"/>
  <c r="L67" i="58"/>
  <c r="K67" i="58"/>
  <c r="J67" i="58"/>
  <c r="F67" i="58"/>
  <c r="I67" i="58" s="1"/>
  <c r="C67" i="58"/>
  <c r="M52" i="58"/>
  <c r="L52" i="58"/>
  <c r="K52" i="58"/>
  <c r="J52" i="58"/>
  <c r="F52" i="58"/>
  <c r="I52" i="58" s="1"/>
  <c r="C52" i="58"/>
  <c r="M51" i="58"/>
  <c r="L51" i="58"/>
  <c r="K51" i="58"/>
  <c r="J51" i="58"/>
  <c r="F51" i="58"/>
  <c r="I51" i="58" s="1"/>
  <c r="C51" i="58"/>
  <c r="M151" i="58"/>
  <c r="L151" i="58"/>
  <c r="K151" i="58"/>
  <c r="J151" i="58"/>
  <c r="F151" i="58"/>
  <c r="I151" i="58" s="1"/>
  <c r="C151" i="58"/>
  <c r="M49" i="58"/>
  <c r="L49" i="58"/>
  <c r="K49" i="58"/>
  <c r="J49" i="58"/>
  <c r="F49" i="58"/>
  <c r="I49" i="58" s="1"/>
  <c r="C49" i="58"/>
  <c r="M68" i="58"/>
  <c r="L68" i="58"/>
  <c r="K68" i="58"/>
  <c r="J68" i="58"/>
  <c r="F68" i="58"/>
  <c r="I68" i="58" s="1"/>
  <c r="C68" i="58"/>
  <c r="M53" i="58"/>
  <c r="L53" i="58"/>
  <c r="K53" i="58"/>
  <c r="J53" i="58"/>
  <c r="F53" i="58"/>
  <c r="I53" i="58" s="1"/>
  <c r="C53" i="58"/>
  <c r="M46" i="58"/>
  <c r="L46" i="58"/>
  <c r="K46" i="58"/>
  <c r="J46" i="58"/>
  <c r="F46" i="58"/>
  <c r="I46" i="58" s="1"/>
  <c r="C46" i="58"/>
  <c r="M45" i="58"/>
  <c r="L45" i="58"/>
  <c r="K45" i="58"/>
  <c r="J45" i="58"/>
  <c r="F45" i="58"/>
  <c r="I45" i="58" s="1"/>
  <c r="C45" i="58"/>
  <c r="M44" i="58"/>
  <c r="L44" i="58"/>
  <c r="K44" i="58"/>
  <c r="J44" i="58"/>
  <c r="F44" i="58"/>
  <c r="I44" i="58" s="1"/>
  <c r="C44" i="58"/>
  <c r="M43" i="58"/>
  <c r="L43" i="58"/>
  <c r="K43" i="58"/>
  <c r="J43" i="58"/>
  <c r="F43" i="58"/>
  <c r="I43" i="58" s="1"/>
  <c r="C43" i="58"/>
  <c r="M7" i="58"/>
  <c r="L7" i="58"/>
  <c r="K7" i="58"/>
  <c r="J7" i="58"/>
  <c r="F7" i="58"/>
  <c r="I7" i="58" s="1"/>
  <c r="C7" i="58"/>
  <c r="M41" i="58"/>
  <c r="L41" i="58"/>
  <c r="K41" i="58"/>
  <c r="J41" i="58"/>
  <c r="F41" i="58"/>
  <c r="I41" i="58" s="1"/>
  <c r="C41" i="58"/>
  <c r="M40" i="58"/>
  <c r="L40" i="58"/>
  <c r="K40" i="58"/>
  <c r="J40" i="58"/>
  <c r="F40" i="58"/>
  <c r="I40" i="58" s="1"/>
  <c r="C40" i="58"/>
  <c r="M39" i="58"/>
  <c r="L39" i="58"/>
  <c r="K39" i="58"/>
  <c r="J39" i="58"/>
  <c r="F39" i="58"/>
  <c r="I39" i="58" s="1"/>
  <c r="C39" i="58"/>
  <c r="M38" i="58"/>
  <c r="L38" i="58"/>
  <c r="K38" i="58"/>
  <c r="J38" i="58"/>
  <c r="F38" i="58"/>
  <c r="I38" i="58" s="1"/>
  <c r="C38" i="58"/>
  <c r="M37" i="58"/>
  <c r="L37" i="58"/>
  <c r="K37" i="58"/>
  <c r="J37" i="58"/>
  <c r="F37" i="58"/>
  <c r="I37" i="58" s="1"/>
  <c r="C37" i="58"/>
  <c r="M36" i="58"/>
  <c r="L36" i="58"/>
  <c r="K36" i="58"/>
  <c r="J36" i="58"/>
  <c r="F36" i="58"/>
  <c r="I36" i="58" s="1"/>
  <c r="C36" i="58"/>
  <c r="M35" i="58"/>
  <c r="L35" i="58"/>
  <c r="K35" i="58"/>
  <c r="J35" i="58"/>
  <c r="F35" i="58"/>
  <c r="I35" i="58" s="1"/>
  <c r="C35" i="58"/>
  <c r="M34" i="58"/>
  <c r="L34" i="58"/>
  <c r="K34" i="58"/>
  <c r="J34" i="58"/>
  <c r="F34" i="58"/>
  <c r="I34" i="58" s="1"/>
  <c r="C34" i="58"/>
  <c r="M33" i="58"/>
  <c r="L33" i="58"/>
  <c r="K33" i="58"/>
  <c r="J33" i="58"/>
  <c r="F33" i="58"/>
  <c r="I33" i="58" s="1"/>
  <c r="C33" i="58"/>
  <c r="M32" i="58"/>
  <c r="L32" i="58"/>
  <c r="K32" i="58"/>
  <c r="J32" i="58"/>
  <c r="F32" i="58"/>
  <c r="I32" i="58" s="1"/>
  <c r="C32" i="58"/>
  <c r="M31" i="58"/>
  <c r="L31" i="58"/>
  <c r="K31" i="58"/>
  <c r="J31" i="58"/>
  <c r="F31" i="58"/>
  <c r="I31" i="58" s="1"/>
  <c r="C31" i="58"/>
  <c r="M30" i="58"/>
  <c r="L30" i="58"/>
  <c r="K30" i="58"/>
  <c r="J30" i="58"/>
  <c r="F30" i="58"/>
  <c r="I30" i="58" s="1"/>
  <c r="C30" i="58"/>
  <c r="M29" i="58"/>
  <c r="L29" i="58"/>
  <c r="K29" i="58"/>
  <c r="J29" i="58"/>
  <c r="F29" i="58"/>
  <c r="I29" i="58" s="1"/>
  <c r="C29" i="58"/>
  <c r="M28" i="58"/>
  <c r="L28" i="58"/>
  <c r="K28" i="58"/>
  <c r="J28" i="58"/>
  <c r="F28" i="58"/>
  <c r="I28" i="58" s="1"/>
  <c r="C28" i="58"/>
  <c r="M134" i="58"/>
  <c r="L134" i="58"/>
  <c r="K134" i="58"/>
  <c r="J134" i="58"/>
  <c r="F134" i="58"/>
  <c r="I134" i="58" s="1"/>
  <c r="C134" i="58"/>
  <c r="M26" i="58"/>
  <c r="L26" i="58"/>
  <c r="K26" i="58"/>
  <c r="J26" i="58"/>
  <c r="F26" i="58"/>
  <c r="I26" i="58" s="1"/>
  <c r="C26" i="58"/>
  <c r="M25" i="58"/>
  <c r="L25" i="58"/>
  <c r="K25" i="58"/>
  <c r="J25" i="58"/>
  <c r="F25" i="58"/>
  <c r="I25" i="58" s="1"/>
  <c r="C25" i="58"/>
  <c r="M24" i="58"/>
  <c r="L24" i="58"/>
  <c r="K24" i="58"/>
  <c r="J24" i="58"/>
  <c r="F24" i="58"/>
  <c r="I24" i="58" s="1"/>
  <c r="C24" i="58"/>
  <c r="M23" i="58"/>
  <c r="L23" i="58"/>
  <c r="K23" i="58"/>
  <c r="J23" i="58"/>
  <c r="F23" i="58"/>
  <c r="I23" i="58" s="1"/>
  <c r="C23" i="58"/>
  <c r="M22" i="58"/>
  <c r="L22" i="58"/>
  <c r="K22" i="58"/>
  <c r="J22" i="58"/>
  <c r="F22" i="58"/>
  <c r="I22" i="58" s="1"/>
  <c r="C22" i="58"/>
  <c r="M21" i="58"/>
  <c r="L21" i="58"/>
  <c r="K21" i="58"/>
  <c r="J21" i="58"/>
  <c r="F21" i="58"/>
  <c r="I21" i="58" s="1"/>
  <c r="C21" i="58"/>
  <c r="M20" i="58"/>
  <c r="L20" i="58"/>
  <c r="K20" i="58"/>
  <c r="J20" i="58"/>
  <c r="F20" i="58"/>
  <c r="I20" i="58" s="1"/>
  <c r="C20" i="58"/>
  <c r="M19" i="58"/>
  <c r="L19" i="58"/>
  <c r="K19" i="58"/>
  <c r="J19" i="58"/>
  <c r="F19" i="58"/>
  <c r="I19" i="58" s="1"/>
  <c r="C19" i="58"/>
  <c r="M18" i="58"/>
  <c r="L18" i="58"/>
  <c r="K18" i="58"/>
  <c r="J18" i="58"/>
  <c r="F18" i="58"/>
  <c r="I18" i="58" s="1"/>
  <c r="C18" i="58"/>
  <c r="M17" i="58"/>
  <c r="L17" i="58"/>
  <c r="K17" i="58"/>
  <c r="J17" i="58"/>
  <c r="F17" i="58"/>
  <c r="I17" i="58" s="1"/>
  <c r="C17" i="58"/>
  <c r="M16" i="58"/>
  <c r="L16" i="58"/>
  <c r="K16" i="58"/>
  <c r="J16" i="58"/>
  <c r="F16" i="58"/>
  <c r="I16" i="58" s="1"/>
  <c r="C16" i="58"/>
  <c r="M15" i="58"/>
  <c r="L15" i="58"/>
  <c r="K15" i="58"/>
  <c r="J15" i="58"/>
  <c r="F15" i="58"/>
  <c r="I15" i="58" s="1"/>
  <c r="C15" i="58"/>
  <c r="M14" i="58"/>
  <c r="L14" i="58"/>
  <c r="K14" i="58"/>
  <c r="J14" i="58"/>
  <c r="F14" i="58"/>
  <c r="I14" i="58" s="1"/>
  <c r="C14" i="58"/>
  <c r="M13" i="58"/>
  <c r="L13" i="58"/>
  <c r="K13" i="58"/>
  <c r="J13" i="58"/>
  <c r="F13" i="58"/>
  <c r="I13" i="58" s="1"/>
  <c r="C13" i="58"/>
  <c r="M162" i="58"/>
  <c r="L162" i="58"/>
  <c r="K162" i="58"/>
  <c r="J162" i="58"/>
  <c r="F162" i="58"/>
  <c r="I162" i="58" s="1"/>
  <c r="C162" i="58"/>
  <c r="M11" i="58"/>
  <c r="L11" i="58"/>
  <c r="K11" i="58"/>
  <c r="J11" i="58"/>
  <c r="F11" i="58"/>
  <c r="I11" i="58" s="1"/>
  <c r="C11" i="58"/>
  <c r="M10" i="58"/>
  <c r="L10" i="58"/>
  <c r="K10" i="58"/>
  <c r="J10" i="58"/>
  <c r="F10" i="58"/>
  <c r="I10" i="58" s="1"/>
  <c r="C10" i="58"/>
  <c r="M9" i="58"/>
  <c r="L9" i="58"/>
  <c r="K9" i="58"/>
  <c r="J9" i="58"/>
  <c r="F9" i="58"/>
  <c r="I9" i="58" s="1"/>
  <c r="C9" i="58"/>
  <c r="M8" i="58"/>
  <c r="L8" i="58"/>
  <c r="K8" i="58"/>
  <c r="J8" i="58"/>
  <c r="F8" i="58"/>
  <c r="I8" i="58" s="1"/>
  <c r="C8" i="58"/>
  <c r="M104" i="58"/>
  <c r="L104" i="58"/>
  <c r="K104" i="58"/>
  <c r="J104" i="58"/>
  <c r="F104" i="58"/>
  <c r="I104" i="58" s="1"/>
  <c r="C104" i="58"/>
  <c r="M6" i="58"/>
  <c r="L6" i="58"/>
  <c r="K6" i="58"/>
  <c r="J6" i="58"/>
  <c r="F6" i="58"/>
  <c r="I6" i="58" s="1"/>
  <c r="C6" i="58"/>
  <c r="M86" i="58"/>
  <c r="L86" i="58"/>
  <c r="K86" i="58"/>
  <c r="J86" i="58"/>
  <c r="F86" i="58"/>
  <c r="I86" i="58" s="1"/>
  <c r="C86" i="58"/>
  <c r="M4" i="58"/>
  <c r="L4" i="58"/>
  <c r="K4" i="58"/>
  <c r="J4" i="58"/>
  <c r="F4" i="58"/>
  <c r="I4" i="58" s="1"/>
  <c r="C4" i="58"/>
  <c r="M60" i="58"/>
  <c r="L60" i="58"/>
  <c r="K60" i="58"/>
  <c r="J60" i="58"/>
  <c r="F60" i="58"/>
  <c r="I60" i="58" s="1"/>
  <c r="C60" i="58"/>
  <c r="M169" i="57"/>
  <c r="L169" i="57"/>
  <c r="K169" i="57"/>
  <c r="J169" i="57"/>
  <c r="F169" i="57"/>
  <c r="I169" i="57" s="1"/>
  <c r="C169" i="57"/>
  <c r="M64" i="57"/>
  <c r="L64" i="57"/>
  <c r="K64" i="57"/>
  <c r="J64" i="57"/>
  <c r="F64" i="57"/>
  <c r="I64" i="57" s="1"/>
  <c r="C64" i="57"/>
  <c r="M167" i="57"/>
  <c r="L167" i="57"/>
  <c r="K167" i="57"/>
  <c r="J167" i="57"/>
  <c r="F167" i="57"/>
  <c r="I167" i="57" s="1"/>
  <c r="C167" i="57"/>
  <c r="M166" i="57"/>
  <c r="L166" i="57"/>
  <c r="K166" i="57"/>
  <c r="J166" i="57"/>
  <c r="F166" i="57"/>
  <c r="I166" i="57" s="1"/>
  <c r="C166" i="57"/>
  <c r="M165" i="57"/>
  <c r="L165" i="57"/>
  <c r="K165" i="57"/>
  <c r="J165" i="57"/>
  <c r="F165" i="57"/>
  <c r="I165" i="57" s="1"/>
  <c r="C165" i="57"/>
  <c r="M164" i="57"/>
  <c r="L164" i="57"/>
  <c r="K164" i="57"/>
  <c r="J164" i="57"/>
  <c r="F164" i="57"/>
  <c r="I164" i="57" s="1"/>
  <c r="C164" i="57"/>
  <c r="M163" i="57"/>
  <c r="L163" i="57"/>
  <c r="K163" i="57"/>
  <c r="J163" i="57"/>
  <c r="F163" i="57"/>
  <c r="I163" i="57" s="1"/>
  <c r="C163" i="57"/>
  <c r="M162" i="57"/>
  <c r="L162" i="57"/>
  <c r="K162" i="57"/>
  <c r="J162" i="57"/>
  <c r="F162" i="57"/>
  <c r="I162" i="57" s="1"/>
  <c r="C162" i="57"/>
  <c r="M161" i="57"/>
  <c r="L161" i="57"/>
  <c r="K161" i="57"/>
  <c r="J161" i="57"/>
  <c r="F161" i="57"/>
  <c r="I161" i="57" s="1"/>
  <c r="C161" i="57"/>
  <c r="M160" i="57"/>
  <c r="L160" i="57"/>
  <c r="K160" i="57"/>
  <c r="J160" i="57"/>
  <c r="F160" i="57"/>
  <c r="I160" i="57" s="1"/>
  <c r="C160" i="57"/>
  <c r="M159" i="57"/>
  <c r="L159" i="57"/>
  <c r="K159" i="57"/>
  <c r="J159" i="57"/>
  <c r="F159" i="57"/>
  <c r="I159" i="57" s="1"/>
  <c r="C159" i="57"/>
  <c r="M158" i="57"/>
  <c r="L158" i="57"/>
  <c r="K158" i="57"/>
  <c r="J158" i="57"/>
  <c r="F158" i="57"/>
  <c r="I158" i="57" s="1"/>
  <c r="C158" i="57"/>
  <c r="M157" i="57"/>
  <c r="L157" i="57"/>
  <c r="K157" i="57"/>
  <c r="J157" i="57"/>
  <c r="F157" i="57"/>
  <c r="I157" i="57" s="1"/>
  <c r="C157" i="57"/>
  <c r="M156" i="57"/>
  <c r="L156" i="57"/>
  <c r="K156" i="57"/>
  <c r="J156" i="57"/>
  <c r="F156" i="57"/>
  <c r="I156" i="57" s="1"/>
  <c r="C156" i="57"/>
  <c r="M155" i="57"/>
  <c r="L155" i="57"/>
  <c r="K155" i="57"/>
  <c r="J155" i="57"/>
  <c r="F155" i="57"/>
  <c r="I155" i="57" s="1"/>
  <c r="C155" i="57"/>
  <c r="M154" i="57"/>
  <c r="L154" i="57"/>
  <c r="K154" i="57"/>
  <c r="J154" i="57"/>
  <c r="F154" i="57"/>
  <c r="I154" i="57" s="1"/>
  <c r="C154" i="57"/>
  <c r="M153" i="57"/>
  <c r="L153" i="57"/>
  <c r="K153" i="57"/>
  <c r="J153" i="57"/>
  <c r="F153" i="57"/>
  <c r="I153" i="57" s="1"/>
  <c r="C153" i="57"/>
  <c r="M152" i="57"/>
  <c r="L152" i="57"/>
  <c r="K152" i="57"/>
  <c r="J152" i="57"/>
  <c r="F152" i="57"/>
  <c r="I152" i="57" s="1"/>
  <c r="C152" i="57"/>
  <c r="M151" i="57"/>
  <c r="L151" i="57"/>
  <c r="K151" i="57"/>
  <c r="J151" i="57"/>
  <c r="F151" i="57"/>
  <c r="I151" i="57" s="1"/>
  <c r="C151" i="57"/>
  <c r="M55" i="57"/>
  <c r="L55" i="57"/>
  <c r="K55" i="57"/>
  <c r="J55" i="57"/>
  <c r="F55" i="57"/>
  <c r="I55" i="57" s="1"/>
  <c r="C55" i="57"/>
  <c r="M149" i="57"/>
  <c r="L149" i="57"/>
  <c r="K149" i="57"/>
  <c r="J149" i="57"/>
  <c r="F149" i="57"/>
  <c r="I149" i="57" s="1"/>
  <c r="C149" i="57"/>
  <c r="M148" i="57"/>
  <c r="L148" i="57"/>
  <c r="K148" i="57"/>
  <c r="J148" i="57"/>
  <c r="F148" i="57"/>
  <c r="I148" i="57" s="1"/>
  <c r="C148" i="57"/>
  <c r="M147" i="57"/>
  <c r="L147" i="57"/>
  <c r="K147" i="57"/>
  <c r="J147" i="57"/>
  <c r="F147" i="57"/>
  <c r="I147" i="57" s="1"/>
  <c r="C147" i="57"/>
  <c r="M146" i="57"/>
  <c r="L146" i="57"/>
  <c r="K146" i="57"/>
  <c r="J146" i="57"/>
  <c r="F146" i="57"/>
  <c r="I146" i="57" s="1"/>
  <c r="C146" i="57"/>
  <c r="M145" i="57"/>
  <c r="L145" i="57"/>
  <c r="K145" i="57"/>
  <c r="J145" i="57"/>
  <c r="F145" i="57"/>
  <c r="I145" i="57" s="1"/>
  <c r="C145" i="57"/>
  <c r="M144" i="57"/>
  <c r="L144" i="57"/>
  <c r="K144" i="57"/>
  <c r="J144" i="57"/>
  <c r="F144" i="57"/>
  <c r="I144" i="57" s="1"/>
  <c r="C144" i="57"/>
  <c r="M143" i="57"/>
  <c r="L143" i="57"/>
  <c r="K143" i="57"/>
  <c r="J143" i="57"/>
  <c r="F143" i="57"/>
  <c r="I143" i="57" s="1"/>
  <c r="C143" i="57"/>
  <c r="M142" i="57"/>
  <c r="L142" i="57"/>
  <c r="K142" i="57"/>
  <c r="J142" i="57"/>
  <c r="F142" i="57"/>
  <c r="I142" i="57" s="1"/>
  <c r="C142" i="57"/>
  <c r="M141" i="57"/>
  <c r="L141" i="57"/>
  <c r="K141" i="57"/>
  <c r="J141" i="57"/>
  <c r="F141" i="57"/>
  <c r="I141" i="57" s="1"/>
  <c r="C141" i="57"/>
  <c r="M140" i="57"/>
  <c r="L140" i="57"/>
  <c r="K140" i="57"/>
  <c r="J140" i="57"/>
  <c r="F140" i="57"/>
  <c r="I140" i="57" s="1"/>
  <c r="C140" i="57"/>
  <c r="M139" i="57"/>
  <c r="L139" i="57"/>
  <c r="K139" i="57"/>
  <c r="J139" i="57"/>
  <c r="F139" i="57"/>
  <c r="I139" i="57" s="1"/>
  <c r="C139" i="57"/>
  <c r="M138" i="57"/>
  <c r="L138" i="57"/>
  <c r="K138" i="57"/>
  <c r="J138" i="57"/>
  <c r="F138" i="57"/>
  <c r="I138" i="57" s="1"/>
  <c r="C138" i="57"/>
  <c r="M137" i="57"/>
  <c r="L137" i="57"/>
  <c r="K137" i="57"/>
  <c r="J137" i="57"/>
  <c r="F137" i="57"/>
  <c r="I137" i="57" s="1"/>
  <c r="C137" i="57"/>
  <c r="M136" i="57"/>
  <c r="L136" i="57"/>
  <c r="K136" i="57"/>
  <c r="J136" i="57"/>
  <c r="F136" i="57"/>
  <c r="I136" i="57" s="1"/>
  <c r="C136" i="57"/>
  <c r="M135" i="57"/>
  <c r="L135" i="57"/>
  <c r="K135" i="57"/>
  <c r="J135" i="57"/>
  <c r="F135" i="57"/>
  <c r="I135" i="57" s="1"/>
  <c r="C135" i="57"/>
  <c r="M134" i="57"/>
  <c r="L134" i="57"/>
  <c r="K134" i="57"/>
  <c r="J134" i="57"/>
  <c r="F134" i="57"/>
  <c r="I134" i="57" s="1"/>
  <c r="C134" i="57"/>
  <c r="M133" i="57"/>
  <c r="L133" i="57"/>
  <c r="K133" i="57"/>
  <c r="J133" i="57"/>
  <c r="F133" i="57"/>
  <c r="I133" i="57" s="1"/>
  <c r="C133" i="57"/>
  <c r="M132" i="57"/>
  <c r="L132" i="57"/>
  <c r="K132" i="57"/>
  <c r="J132" i="57"/>
  <c r="F132" i="57"/>
  <c r="I132" i="57" s="1"/>
  <c r="C132" i="57"/>
  <c r="M131" i="57"/>
  <c r="L131" i="57"/>
  <c r="K131" i="57"/>
  <c r="J131" i="57"/>
  <c r="F131" i="57"/>
  <c r="I131" i="57" s="1"/>
  <c r="C131" i="57"/>
  <c r="M130" i="57"/>
  <c r="L130" i="57"/>
  <c r="K130" i="57"/>
  <c r="J130" i="57"/>
  <c r="F130" i="57"/>
  <c r="I130" i="57" s="1"/>
  <c r="C130" i="57"/>
  <c r="M129" i="57"/>
  <c r="L129" i="57"/>
  <c r="K129" i="57"/>
  <c r="J129" i="57"/>
  <c r="F129" i="57"/>
  <c r="I129" i="57" s="1"/>
  <c r="C129" i="57"/>
  <c r="M128" i="57"/>
  <c r="L128" i="57"/>
  <c r="K128" i="57"/>
  <c r="J128" i="57"/>
  <c r="F128" i="57"/>
  <c r="I128" i="57" s="1"/>
  <c r="C128" i="57"/>
  <c r="M127" i="57"/>
  <c r="L127" i="57"/>
  <c r="K127" i="57"/>
  <c r="J127" i="57"/>
  <c r="F127" i="57"/>
  <c r="I127" i="57" s="1"/>
  <c r="C127" i="57"/>
  <c r="M168" i="57"/>
  <c r="L168" i="57"/>
  <c r="K168" i="57"/>
  <c r="J168" i="57"/>
  <c r="F168" i="57"/>
  <c r="I168" i="57" s="1"/>
  <c r="C168" i="57"/>
  <c r="M125" i="57"/>
  <c r="L125" i="57"/>
  <c r="K125" i="57"/>
  <c r="J125" i="57"/>
  <c r="F125" i="57"/>
  <c r="I125" i="57" s="1"/>
  <c r="C125" i="57"/>
  <c r="M124" i="57"/>
  <c r="L124" i="57"/>
  <c r="K124" i="57"/>
  <c r="J124" i="57"/>
  <c r="F124" i="57"/>
  <c r="I124" i="57" s="1"/>
  <c r="C124" i="57"/>
  <c r="M123" i="57"/>
  <c r="L123" i="57"/>
  <c r="K123" i="57"/>
  <c r="J123" i="57"/>
  <c r="F123" i="57"/>
  <c r="I123" i="57" s="1"/>
  <c r="C123" i="57"/>
  <c r="M122" i="57"/>
  <c r="L122" i="57"/>
  <c r="K122" i="57"/>
  <c r="J122" i="57"/>
  <c r="F122" i="57"/>
  <c r="I122" i="57" s="1"/>
  <c r="C122" i="57"/>
  <c r="M121" i="57"/>
  <c r="L121" i="57"/>
  <c r="K121" i="57"/>
  <c r="J121" i="57"/>
  <c r="F121" i="57"/>
  <c r="I121" i="57" s="1"/>
  <c r="C121" i="57"/>
  <c r="M120" i="57"/>
  <c r="L120" i="57"/>
  <c r="K120" i="57"/>
  <c r="J120" i="57"/>
  <c r="F120" i="57"/>
  <c r="I120" i="57" s="1"/>
  <c r="C120" i="57"/>
  <c r="M119" i="57"/>
  <c r="L119" i="57"/>
  <c r="K119" i="57"/>
  <c r="J119" i="57"/>
  <c r="F119" i="57"/>
  <c r="I119" i="57" s="1"/>
  <c r="C119" i="57"/>
  <c r="M118" i="57"/>
  <c r="L118" i="57"/>
  <c r="K118" i="57"/>
  <c r="J118" i="57"/>
  <c r="F118" i="57"/>
  <c r="I118" i="57" s="1"/>
  <c r="C118" i="57"/>
  <c r="M117" i="57"/>
  <c r="L117" i="57"/>
  <c r="K117" i="57"/>
  <c r="J117" i="57"/>
  <c r="F117" i="57"/>
  <c r="I117" i="57" s="1"/>
  <c r="C117" i="57"/>
  <c r="M116" i="57"/>
  <c r="L116" i="57"/>
  <c r="K116" i="57"/>
  <c r="J116" i="57"/>
  <c r="F116" i="57"/>
  <c r="I116" i="57" s="1"/>
  <c r="C116" i="57"/>
  <c r="M115" i="57"/>
  <c r="L115" i="57"/>
  <c r="K115" i="57"/>
  <c r="J115" i="57"/>
  <c r="F115" i="57"/>
  <c r="I115" i="57" s="1"/>
  <c r="C115" i="57"/>
  <c r="M114" i="57"/>
  <c r="L114" i="57"/>
  <c r="K114" i="57"/>
  <c r="J114" i="57"/>
  <c r="F114" i="57"/>
  <c r="I114" i="57" s="1"/>
  <c r="C114" i="57"/>
  <c r="M113" i="57"/>
  <c r="L113" i="57"/>
  <c r="K113" i="57"/>
  <c r="J113" i="57"/>
  <c r="F113" i="57"/>
  <c r="I113" i="57" s="1"/>
  <c r="C113" i="57"/>
  <c r="M112" i="57"/>
  <c r="L112" i="57"/>
  <c r="K112" i="57"/>
  <c r="J112" i="57"/>
  <c r="F112" i="57"/>
  <c r="I112" i="57" s="1"/>
  <c r="C112" i="57"/>
  <c r="M111" i="57"/>
  <c r="L111" i="57"/>
  <c r="K111" i="57"/>
  <c r="J111" i="57"/>
  <c r="F111" i="57"/>
  <c r="I111" i="57" s="1"/>
  <c r="C111" i="57"/>
  <c r="M110" i="57"/>
  <c r="L110" i="57"/>
  <c r="K110" i="57"/>
  <c r="J110" i="57"/>
  <c r="F110" i="57"/>
  <c r="I110" i="57" s="1"/>
  <c r="C110" i="57"/>
  <c r="M109" i="57"/>
  <c r="L109" i="57"/>
  <c r="K109" i="57"/>
  <c r="J109" i="57"/>
  <c r="F109" i="57"/>
  <c r="I109" i="57" s="1"/>
  <c r="C109" i="57"/>
  <c r="M108" i="57"/>
  <c r="L108" i="57"/>
  <c r="K108" i="57"/>
  <c r="J108" i="57"/>
  <c r="F108" i="57"/>
  <c r="I108" i="57" s="1"/>
  <c r="C108" i="57"/>
  <c r="M107" i="57"/>
  <c r="L107" i="57"/>
  <c r="K107" i="57"/>
  <c r="J107" i="57"/>
  <c r="F107" i="57"/>
  <c r="I107" i="57" s="1"/>
  <c r="C107" i="57"/>
  <c r="M106" i="57"/>
  <c r="L106" i="57"/>
  <c r="K106" i="57"/>
  <c r="J106" i="57"/>
  <c r="F106" i="57"/>
  <c r="I106" i="57" s="1"/>
  <c r="C106" i="57"/>
  <c r="M105" i="57"/>
  <c r="L105" i="57"/>
  <c r="K105" i="57"/>
  <c r="J105" i="57"/>
  <c r="F105" i="57"/>
  <c r="I105" i="57" s="1"/>
  <c r="C105" i="57"/>
  <c r="M104" i="57"/>
  <c r="L104" i="57"/>
  <c r="K104" i="57"/>
  <c r="J104" i="57"/>
  <c r="F104" i="57"/>
  <c r="I104" i="57" s="1"/>
  <c r="C104" i="57"/>
  <c r="M103" i="57"/>
  <c r="L103" i="57"/>
  <c r="K103" i="57"/>
  <c r="J103" i="57"/>
  <c r="F103" i="57"/>
  <c r="I103" i="57" s="1"/>
  <c r="C103" i="57"/>
  <c r="M102" i="57"/>
  <c r="L102" i="57"/>
  <c r="K102" i="57"/>
  <c r="J102" i="57"/>
  <c r="F102" i="57"/>
  <c r="I102" i="57" s="1"/>
  <c r="C102" i="57"/>
  <c r="M101" i="57"/>
  <c r="L101" i="57"/>
  <c r="K101" i="57"/>
  <c r="J101" i="57"/>
  <c r="F101" i="57"/>
  <c r="I101" i="57" s="1"/>
  <c r="C101" i="57"/>
  <c r="M100" i="57"/>
  <c r="L100" i="57"/>
  <c r="K100" i="57"/>
  <c r="J100" i="57"/>
  <c r="F100" i="57"/>
  <c r="I100" i="57" s="1"/>
  <c r="C100" i="57"/>
  <c r="M99" i="57"/>
  <c r="L99" i="57"/>
  <c r="K99" i="57"/>
  <c r="J99" i="57"/>
  <c r="F99" i="57"/>
  <c r="I99" i="57" s="1"/>
  <c r="C99" i="57"/>
  <c r="M98" i="57"/>
  <c r="L98" i="57"/>
  <c r="K98" i="57"/>
  <c r="J98" i="57"/>
  <c r="F98" i="57"/>
  <c r="I98" i="57" s="1"/>
  <c r="C98" i="57"/>
  <c r="M97" i="57"/>
  <c r="L97" i="57"/>
  <c r="K97" i="57"/>
  <c r="J97" i="57"/>
  <c r="F97" i="57"/>
  <c r="I97" i="57" s="1"/>
  <c r="C97" i="57"/>
  <c r="M96" i="57"/>
  <c r="L96" i="57"/>
  <c r="K96" i="57"/>
  <c r="J96" i="57"/>
  <c r="F96" i="57"/>
  <c r="I96" i="57" s="1"/>
  <c r="C96" i="57"/>
  <c r="M95" i="57"/>
  <c r="L95" i="57"/>
  <c r="K95" i="57"/>
  <c r="J95" i="57"/>
  <c r="F95" i="57"/>
  <c r="I95" i="57" s="1"/>
  <c r="C95" i="57"/>
  <c r="M94" i="57"/>
  <c r="L94" i="57"/>
  <c r="K94" i="57"/>
  <c r="J94" i="57"/>
  <c r="F94" i="57"/>
  <c r="I94" i="57" s="1"/>
  <c r="C94" i="57"/>
  <c r="M93" i="57"/>
  <c r="L93" i="57"/>
  <c r="K93" i="57"/>
  <c r="J93" i="57"/>
  <c r="F93" i="57"/>
  <c r="I93" i="57" s="1"/>
  <c r="C93" i="57"/>
  <c r="M92" i="57"/>
  <c r="L92" i="57"/>
  <c r="K92" i="57"/>
  <c r="J92" i="57"/>
  <c r="F92" i="57"/>
  <c r="I92" i="57" s="1"/>
  <c r="C92" i="57"/>
  <c r="M91" i="57"/>
  <c r="L91" i="57"/>
  <c r="K91" i="57"/>
  <c r="J91" i="57"/>
  <c r="F91" i="57"/>
  <c r="I91" i="57" s="1"/>
  <c r="C91" i="57"/>
  <c r="M90" i="57"/>
  <c r="L90" i="57"/>
  <c r="K90" i="57"/>
  <c r="J90" i="57"/>
  <c r="F90" i="57"/>
  <c r="I90" i="57" s="1"/>
  <c r="C90" i="57"/>
  <c r="M89" i="57"/>
  <c r="L89" i="57"/>
  <c r="K89" i="57"/>
  <c r="J89" i="57"/>
  <c r="F89" i="57"/>
  <c r="I89" i="57" s="1"/>
  <c r="C89" i="57"/>
  <c r="M88" i="57"/>
  <c r="L88" i="57"/>
  <c r="K88" i="57"/>
  <c r="J88" i="57"/>
  <c r="F88" i="57"/>
  <c r="I88" i="57" s="1"/>
  <c r="C88" i="57"/>
  <c r="M87" i="57"/>
  <c r="L87" i="57"/>
  <c r="K87" i="57"/>
  <c r="J87" i="57"/>
  <c r="F87" i="57"/>
  <c r="I87" i="57" s="1"/>
  <c r="C87" i="57"/>
  <c r="M86" i="57"/>
  <c r="L86" i="57"/>
  <c r="K86" i="57"/>
  <c r="J86" i="57"/>
  <c r="F86" i="57"/>
  <c r="I86" i="57" s="1"/>
  <c r="C86" i="57"/>
  <c r="M85" i="57"/>
  <c r="L85" i="57"/>
  <c r="K85" i="57"/>
  <c r="J85" i="57"/>
  <c r="F85" i="57"/>
  <c r="I85" i="57" s="1"/>
  <c r="C85" i="57"/>
  <c r="M84" i="57"/>
  <c r="L84" i="57"/>
  <c r="K84" i="57"/>
  <c r="J84" i="57"/>
  <c r="F84" i="57"/>
  <c r="I84" i="57" s="1"/>
  <c r="C84" i="57"/>
  <c r="M83" i="57"/>
  <c r="L83" i="57"/>
  <c r="K83" i="57"/>
  <c r="J83" i="57"/>
  <c r="F83" i="57"/>
  <c r="I83" i="57" s="1"/>
  <c r="C83" i="57"/>
  <c r="M126" i="57"/>
  <c r="L126" i="57"/>
  <c r="K126" i="57"/>
  <c r="J126" i="57"/>
  <c r="F126" i="57"/>
  <c r="I126" i="57" s="1"/>
  <c r="C126" i="57"/>
  <c r="M81" i="57"/>
  <c r="L81" i="57"/>
  <c r="K81" i="57"/>
  <c r="J81" i="57"/>
  <c r="F81" i="57"/>
  <c r="I81" i="57" s="1"/>
  <c r="C81" i="57"/>
  <c r="M80" i="57"/>
  <c r="L80" i="57"/>
  <c r="K80" i="57"/>
  <c r="J80" i="57"/>
  <c r="F80" i="57"/>
  <c r="I80" i="57" s="1"/>
  <c r="C80" i="57"/>
  <c r="M79" i="57"/>
  <c r="L79" i="57"/>
  <c r="K79" i="57"/>
  <c r="J79" i="57"/>
  <c r="F79" i="57"/>
  <c r="I79" i="57" s="1"/>
  <c r="C79" i="57"/>
  <c r="M78" i="57"/>
  <c r="L78" i="57"/>
  <c r="K78" i="57"/>
  <c r="J78" i="57"/>
  <c r="F78" i="57"/>
  <c r="I78" i="57" s="1"/>
  <c r="C78" i="57"/>
  <c r="M77" i="57"/>
  <c r="L77" i="57"/>
  <c r="K77" i="57"/>
  <c r="J77" i="57"/>
  <c r="F77" i="57"/>
  <c r="I77" i="57" s="1"/>
  <c r="C77" i="57"/>
  <c r="M76" i="57"/>
  <c r="L76" i="57"/>
  <c r="K76" i="57"/>
  <c r="J76" i="57"/>
  <c r="F76" i="57"/>
  <c r="I76" i="57" s="1"/>
  <c r="C76" i="57"/>
  <c r="M75" i="57"/>
  <c r="L75" i="57"/>
  <c r="K75" i="57"/>
  <c r="J75" i="57"/>
  <c r="F75" i="57"/>
  <c r="I75" i="57" s="1"/>
  <c r="C75" i="57"/>
  <c r="M74" i="57"/>
  <c r="L74" i="57"/>
  <c r="K74" i="57"/>
  <c r="J74" i="57"/>
  <c r="F74" i="57"/>
  <c r="I74" i="57" s="1"/>
  <c r="C74" i="57"/>
  <c r="M73" i="57"/>
  <c r="L73" i="57"/>
  <c r="K73" i="57"/>
  <c r="J73" i="57"/>
  <c r="F73" i="57"/>
  <c r="I73" i="57" s="1"/>
  <c r="C73" i="57"/>
  <c r="M72" i="57"/>
  <c r="L72" i="57"/>
  <c r="K72" i="57"/>
  <c r="J72" i="57"/>
  <c r="F72" i="57"/>
  <c r="I72" i="57" s="1"/>
  <c r="C72" i="57"/>
  <c r="M71" i="57"/>
  <c r="L71" i="57"/>
  <c r="K71" i="57"/>
  <c r="J71" i="57"/>
  <c r="F71" i="57"/>
  <c r="I71" i="57" s="1"/>
  <c r="C71" i="57"/>
  <c r="M70" i="57"/>
  <c r="L70" i="57"/>
  <c r="K70" i="57"/>
  <c r="J70" i="57"/>
  <c r="F70" i="57"/>
  <c r="I70" i="57" s="1"/>
  <c r="C70" i="57"/>
  <c r="M69" i="57"/>
  <c r="L69" i="57"/>
  <c r="K69" i="57"/>
  <c r="J69" i="57"/>
  <c r="F69" i="57"/>
  <c r="I69" i="57" s="1"/>
  <c r="C69" i="57"/>
  <c r="M68" i="57"/>
  <c r="L68" i="57"/>
  <c r="K68" i="57"/>
  <c r="J68" i="57"/>
  <c r="F68" i="57"/>
  <c r="I68" i="57" s="1"/>
  <c r="C68" i="57"/>
  <c r="M67" i="57"/>
  <c r="L67" i="57"/>
  <c r="K67" i="57"/>
  <c r="J67" i="57"/>
  <c r="F67" i="57"/>
  <c r="I67" i="57" s="1"/>
  <c r="C67" i="57"/>
  <c r="M66" i="57"/>
  <c r="L66" i="57"/>
  <c r="K66" i="57"/>
  <c r="J66" i="57"/>
  <c r="F66" i="57"/>
  <c r="I66" i="57" s="1"/>
  <c r="C66" i="57"/>
  <c r="M65" i="57"/>
  <c r="L65" i="57"/>
  <c r="K65" i="57"/>
  <c r="J65" i="57"/>
  <c r="F65" i="57"/>
  <c r="I65" i="57" s="1"/>
  <c r="C65" i="57"/>
  <c r="M82" i="57"/>
  <c r="L82" i="57"/>
  <c r="K82" i="57"/>
  <c r="J82" i="57"/>
  <c r="F82" i="57"/>
  <c r="I82" i="57" s="1"/>
  <c r="C82" i="57"/>
  <c r="M63" i="57"/>
  <c r="L63" i="57"/>
  <c r="K63" i="57"/>
  <c r="J63" i="57"/>
  <c r="F63" i="57"/>
  <c r="I63" i="57" s="1"/>
  <c r="C63" i="57"/>
  <c r="M62" i="57"/>
  <c r="L62" i="57"/>
  <c r="K62" i="57"/>
  <c r="J62" i="57"/>
  <c r="F62" i="57"/>
  <c r="I62" i="57" s="1"/>
  <c r="C62" i="57"/>
  <c r="M61" i="57"/>
  <c r="L61" i="57"/>
  <c r="K61" i="57"/>
  <c r="J61" i="57"/>
  <c r="F61" i="57"/>
  <c r="I61" i="57" s="1"/>
  <c r="C61" i="57"/>
  <c r="M60" i="57"/>
  <c r="L60" i="57"/>
  <c r="K60" i="57"/>
  <c r="J60" i="57"/>
  <c r="F60" i="57"/>
  <c r="I60" i="57" s="1"/>
  <c r="C60" i="57"/>
  <c r="M59" i="57"/>
  <c r="L59" i="57"/>
  <c r="K59" i="57"/>
  <c r="J59" i="57"/>
  <c r="F59" i="57"/>
  <c r="I59" i="57" s="1"/>
  <c r="C59" i="57"/>
  <c r="M58" i="57"/>
  <c r="L58" i="57"/>
  <c r="K58" i="57"/>
  <c r="J58" i="57"/>
  <c r="F58" i="57"/>
  <c r="I58" i="57" s="1"/>
  <c r="C58" i="57"/>
  <c r="M57" i="57"/>
  <c r="L57" i="57"/>
  <c r="K57" i="57"/>
  <c r="J57" i="57"/>
  <c r="F57" i="57"/>
  <c r="I57" i="57" s="1"/>
  <c r="C57" i="57"/>
  <c r="M56" i="57"/>
  <c r="L56" i="57"/>
  <c r="K56" i="57"/>
  <c r="J56" i="57"/>
  <c r="F56" i="57"/>
  <c r="I56" i="57" s="1"/>
  <c r="C56" i="57"/>
  <c r="M52" i="57"/>
  <c r="L52" i="57"/>
  <c r="K52" i="57"/>
  <c r="J52" i="57"/>
  <c r="F52" i="57"/>
  <c r="I52" i="57" s="1"/>
  <c r="C52" i="57"/>
  <c r="M150" i="57"/>
  <c r="L150" i="57"/>
  <c r="K150" i="57"/>
  <c r="J150" i="57"/>
  <c r="F150" i="57"/>
  <c r="I150" i="57" s="1"/>
  <c r="C150" i="57"/>
  <c r="M53" i="57"/>
  <c r="L53" i="57"/>
  <c r="K53" i="57"/>
  <c r="J53" i="57"/>
  <c r="F53" i="57"/>
  <c r="I53" i="57" s="1"/>
  <c r="C53" i="57"/>
  <c r="M54" i="57"/>
  <c r="L54" i="57"/>
  <c r="K54" i="57"/>
  <c r="J54" i="57"/>
  <c r="F54" i="57"/>
  <c r="I54" i="57" s="1"/>
  <c r="C54" i="57"/>
  <c r="M51" i="57"/>
  <c r="L51" i="57"/>
  <c r="K51" i="57"/>
  <c r="J51" i="57"/>
  <c r="F51" i="57"/>
  <c r="I51" i="57" s="1"/>
  <c r="C51" i="57"/>
  <c r="M50" i="57"/>
  <c r="L50" i="57"/>
  <c r="K50" i="57"/>
  <c r="J50" i="57"/>
  <c r="F50" i="57"/>
  <c r="I50" i="57" s="1"/>
  <c r="C50" i="57"/>
  <c r="M49" i="57"/>
  <c r="L49" i="57"/>
  <c r="K49" i="57"/>
  <c r="J49" i="57"/>
  <c r="F49" i="57"/>
  <c r="I49" i="57" s="1"/>
  <c r="C49" i="57"/>
  <c r="M48" i="57"/>
  <c r="L48" i="57"/>
  <c r="K48" i="57"/>
  <c r="J48" i="57"/>
  <c r="F48" i="57"/>
  <c r="I48" i="57" s="1"/>
  <c r="C48" i="57"/>
  <c r="M47" i="57"/>
  <c r="L47" i="57"/>
  <c r="K47" i="57"/>
  <c r="J47" i="57"/>
  <c r="F47" i="57"/>
  <c r="I47" i="57" s="1"/>
  <c r="C47" i="57"/>
  <c r="M46" i="57"/>
  <c r="L46" i="57"/>
  <c r="K46" i="57"/>
  <c r="J46" i="57"/>
  <c r="F46" i="57"/>
  <c r="I46" i="57" s="1"/>
  <c r="C46" i="57"/>
  <c r="M45" i="57"/>
  <c r="L45" i="57"/>
  <c r="K45" i="57"/>
  <c r="J45" i="57"/>
  <c r="F45" i="57"/>
  <c r="I45" i="57" s="1"/>
  <c r="C45" i="57"/>
  <c r="M44" i="57"/>
  <c r="L44" i="57"/>
  <c r="K44" i="57"/>
  <c r="J44" i="57"/>
  <c r="F44" i="57"/>
  <c r="I44" i="57" s="1"/>
  <c r="C44" i="57"/>
  <c r="M43" i="57"/>
  <c r="L43" i="57"/>
  <c r="K43" i="57"/>
  <c r="J43" i="57"/>
  <c r="F43" i="57"/>
  <c r="I43" i="57" s="1"/>
  <c r="C43" i="57"/>
  <c r="M42" i="57"/>
  <c r="L42" i="57"/>
  <c r="K42" i="57"/>
  <c r="J42" i="57"/>
  <c r="F42" i="57"/>
  <c r="I42" i="57" s="1"/>
  <c r="C42" i="57"/>
  <c r="M41" i="57"/>
  <c r="L41" i="57"/>
  <c r="K41" i="57"/>
  <c r="J41" i="57"/>
  <c r="F41" i="57"/>
  <c r="I41" i="57" s="1"/>
  <c r="C41" i="57"/>
  <c r="M40" i="57"/>
  <c r="L40" i="57"/>
  <c r="K40" i="57"/>
  <c r="J40" i="57"/>
  <c r="F40" i="57"/>
  <c r="I40" i="57" s="1"/>
  <c r="C40" i="57"/>
  <c r="M39" i="57"/>
  <c r="L39" i="57"/>
  <c r="K39" i="57"/>
  <c r="J39" i="57"/>
  <c r="F39" i="57"/>
  <c r="I39" i="57" s="1"/>
  <c r="C39" i="57"/>
  <c r="M38" i="57"/>
  <c r="L38" i="57"/>
  <c r="K38" i="57"/>
  <c r="J38" i="57"/>
  <c r="F38" i="57"/>
  <c r="I38" i="57" s="1"/>
  <c r="C38" i="57"/>
  <c r="M37" i="57"/>
  <c r="L37" i="57"/>
  <c r="K37" i="57"/>
  <c r="J37" i="57"/>
  <c r="F37" i="57"/>
  <c r="I37" i="57" s="1"/>
  <c r="C37" i="57"/>
  <c r="M36" i="57"/>
  <c r="L36" i="57"/>
  <c r="K36" i="57"/>
  <c r="J36" i="57"/>
  <c r="F36" i="57"/>
  <c r="I36" i="57" s="1"/>
  <c r="C36" i="57"/>
  <c r="M35" i="57"/>
  <c r="L35" i="57"/>
  <c r="K35" i="57"/>
  <c r="J35" i="57"/>
  <c r="F35" i="57"/>
  <c r="I35" i="57" s="1"/>
  <c r="C35" i="57"/>
  <c r="M34" i="57"/>
  <c r="L34" i="57"/>
  <c r="K34" i="57"/>
  <c r="J34" i="57"/>
  <c r="F34" i="57"/>
  <c r="I34" i="57" s="1"/>
  <c r="C34" i="57"/>
  <c r="M33" i="57"/>
  <c r="L33" i="57"/>
  <c r="K33" i="57"/>
  <c r="J33" i="57"/>
  <c r="F33" i="57"/>
  <c r="I33" i="57" s="1"/>
  <c r="C33" i="57"/>
  <c r="M32" i="57"/>
  <c r="L32" i="57"/>
  <c r="K32" i="57"/>
  <c r="J32" i="57"/>
  <c r="F32" i="57"/>
  <c r="I32" i="57" s="1"/>
  <c r="C32" i="57"/>
  <c r="M31" i="57"/>
  <c r="L31" i="57"/>
  <c r="K31" i="57"/>
  <c r="J31" i="57"/>
  <c r="F31" i="57"/>
  <c r="I31" i="57" s="1"/>
  <c r="C31" i="57"/>
  <c r="M30" i="57"/>
  <c r="L30" i="57"/>
  <c r="K30" i="57"/>
  <c r="J30" i="57"/>
  <c r="F30" i="57"/>
  <c r="I30" i="57" s="1"/>
  <c r="C30" i="57"/>
  <c r="M29" i="57"/>
  <c r="L29" i="57"/>
  <c r="K29" i="57"/>
  <c r="J29" i="57"/>
  <c r="F29" i="57"/>
  <c r="I29" i="57" s="1"/>
  <c r="C29" i="57"/>
  <c r="M28" i="57"/>
  <c r="L28" i="57"/>
  <c r="K28" i="57"/>
  <c r="J28" i="57"/>
  <c r="F28" i="57"/>
  <c r="I28" i="57" s="1"/>
  <c r="C28" i="57"/>
  <c r="M27" i="57"/>
  <c r="L27" i="57"/>
  <c r="K27" i="57"/>
  <c r="J27" i="57"/>
  <c r="F27" i="57"/>
  <c r="I27" i="57" s="1"/>
  <c r="C27" i="57"/>
  <c r="M26" i="57"/>
  <c r="L26" i="57"/>
  <c r="K26" i="57"/>
  <c r="J26" i="57"/>
  <c r="F26" i="57"/>
  <c r="I26" i="57" s="1"/>
  <c r="C26" i="57"/>
  <c r="M25" i="57"/>
  <c r="L25" i="57"/>
  <c r="K25" i="57"/>
  <c r="J25" i="57"/>
  <c r="F25" i="57"/>
  <c r="I25" i="57" s="1"/>
  <c r="C25" i="57"/>
  <c r="M24" i="57"/>
  <c r="L24" i="57"/>
  <c r="K24" i="57"/>
  <c r="J24" i="57"/>
  <c r="F24" i="57"/>
  <c r="I24" i="57" s="1"/>
  <c r="C24" i="57"/>
  <c r="M23" i="57"/>
  <c r="L23" i="57"/>
  <c r="K23" i="57"/>
  <c r="J23" i="57"/>
  <c r="F23" i="57"/>
  <c r="I23" i="57" s="1"/>
  <c r="C23" i="57"/>
  <c r="M22" i="57"/>
  <c r="L22" i="57"/>
  <c r="K22" i="57"/>
  <c r="J22" i="57"/>
  <c r="F22" i="57"/>
  <c r="I22" i="57" s="1"/>
  <c r="C22" i="57"/>
  <c r="M21" i="57"/>
  <c r="L21" i="57"/>
  <c r="K21" i="57"/>
  <c r="J21" i="57"/>
  <c r="F21" i="57"/>
  <c r="I21" i="57" s="1"/>
  <c r="C21" i="57"/>
  <c r="M20" i="57"/>
  <c r="L20" i="57"/>
  <c r="K20" i="57"/>
  <c r="J20" i="57"/>
  <c r="F20" i="57"/>
  <c r="I20" i="57" s="1"/>
  <c r="C20" i="57"/>
  <c r="M19" i="57"/>
  <c r="L19" i="57"/>
  <c r="K19" i="57"/>
  <c r="J19" i="57"/>
  <c r="F19" i="57"/>
  <c r="I19" i="57" s="1"/>
  <c r="C19" i="57"/>
  <c r="M18" i="57"/>
  <c r="L18" i="57"/>
  <c r="K18" i="57"/>
  <c r="J18" i="57"/>
  <c r="F18" i="57"/>
  <c r="I18" i="57" s="1"/>
  <c r="C18" i="57"/>
  <c r="M17" i="57"/>
  <c r="L17" i="57"/>
  <c r="K17" i="57"/>
  <c r="J17" i="57"/>
  <c r="F17" i="57"/>
  <c r="I17" i="57" s="1"/>
  <c r="C17" i="57"/>
  <c r="M16" i="57"/>
  <c r="L16" i="57"/>
  <c r="K16" i="57"/>
  <c r="J16" i="57"/>
  <c r="F16" i="57"/>
  <c r="I16" i="57" s="1"/>
  <c r="C16" i="57"/>
  <c r="M15" i="57"/>
  <c r="L15" i="57"/>
  <c r="K15" i="57"/>
  <c r="J15" i="57"/>
  <c r="F15" i="57"/>
  <c r="I15" i="57" s="1"/>
  <c r="C15" i="57"/>
  <c r="M14" i="57"/>
  <c r="L14" i="57"/>
  <c r="K14" i="57"/>
  <c r="J14" i="57"/>
  <c r="F14" i="57"/>
  <c r="I14" i="57" s="1"/>
  <c r="C14" i="57"/>
  <c r="M13" i="57"/>
  <c r="L13" i="57"/>
  <c r="K13" i="57"/>
  <c r="J13" i="57"/>
  <c r="F13" i="57"/>
  <c r="I13" i="57" s="1"/>
  <c r="C13" i="57"/>
  <c r="M12" i="57"/>
  <c r="L12" i="57"/>
  <c r="K12" i="57"/>
  <c r="J12" i="57"/>
  <c r="F12" i="57"/>
  <c r="I12" i="57" s="1"/>
  <c r="C12" i="57"/>
  <c r="M11" i="57"/>
  <c r="L11" i="57"/>
  <c r="K11" i="57"/>
  <c r="J11" i="57"/>
  <c r="F11" i="57"/>
  <c r="I11" i="57" s="1"/>
  <c r="C11" i="57"/>
  <c r="M10" i="57"/>
  <c r="L10" i="57"/>
  <c r="K10" i="57"/>
  <c r="J10" i="57"/>
  <c r="F10" i="57"/>
  <c r="I10" i="57" s="1"/>
  <c r="C10" i="57"/>
  <c r="M9" i="57"/>
  <c r="L9" i="57"/>
  <c r="K9" i="57"/>
  <c r="J9" i="57"/>
  <c r="F9" i="57"/>
  <c r="I9" i="57" s="1"/>
  <c r="C9" i="57"/>
  <c r="M8" i="57"/>
  <c r="L8" i="57"/>
  <c r="K8" i="57"/>
  <c r="J8" i="57"/>
  <c r="F8" i="57"/>
  <c r="I8" i="57" s="1"/>
  <c r="C8" i="57"/>
  <c r="M7" i="57"/>
  <c r="L7" i="57"/>
  <c r="K7" i="57"/>
  <c r="J7" i="57"/>
  <c r="F7" i="57"/>
  <c r="I7" i="57" s="1"/>
  <c r="C7" i="57"/>
  <c r="M6" i="57"/>
  <c r="L6" i="57"/>
  <c r="K6" i="57"/>
  <c r="J6" i="57"/>
  <c r="F6" i="57"/>
  <c r="I6" i="57" s="1"/>
  <c r="C6" i="57"/>
  <c r="M5" i="57"/>
  <c r="L5" i="57"/>
  <c r="K5" i="57"/>
  <c r="J5" i="57"/>
  <c r="F5" i="57"/>
  <c r="I5" i="57" s="1"/>
  <c r="C5" i="57"/>
  <c r="M4" i="57"/>
  <c r="L4" i="57"/>
  <c r="K4" i="57"/>
  <c r="J4" i="57"/>
  <c r="F4" i="57"/>
  <c r="I4" i="57" s="1"/>
  <c r="C4" i="57"/>
  <c r="M3" i="57"/>
  <c r="L3" i="57"/>
  <c r="K3" i="57"/>
  <c r="J3" i="57"/>
  <c r="F3" i="57"/>
  <c r="I3" i="57" s="1"/>
  <c r="C3" i="57"/>
  <c r="M169" i="56"/>
  <c r="L169" i="56"/>
  <c r="K169" i="56"/>
  <c r="J169" i="56"/>
  <c r="F169" i="56"/>
  <c r="I169" i="56" s="1"/>
  <c r="C169" i="56"/>
  <c r="M168" i="56"/>
  <c r="L168" i="56"/>
  <c r="K168" i="56"/>
  <c r="J168" i="56"/>
  <c r="F168" i="56"/>
  <c r="I168" i="56" s="1"/>
  <c r="C168" i="56"/>
  <c r="M167" i="56"/>
  <c r="L167" i="56"/>
  <c r="K167" i="56"/>
  <c r="J167" i="56"/>
  <c r="F167" i="56"/>
  <c r="I167" i="56" s="1"/>
  <c r="C167" i="56"/>
  <c r="M166" i="56"/>
  <c r="L166" i="56"/>
  <c r="K166" i="56"/>
  <c r="J166" i="56"/>
  <c r="F166" i="56"/>
  <c r="I166" i="56" s="1"/>
  <c r="C166" i="56"/>
  <c r="M165" i="56"/>
  <c r="L165" i="56"/>
  <c r="K165" i="56"/>
  <c r="J165" i="56"/>
  <c r="F165" i="56"/>
  <c r="I165" i="56" s="1"/>
  <c r="C165" i="56"/>
  <c r="M164" i="56"/>
  <c r="L164" i="56"/>
  <c r="K164" i="56"/>
  <c r="J164" i="56"/>
  <c r="F164" i="56"/>
  <c r="I164" i="56" s="1"/>
  <c r="C164" i="56"/>
  <c r="M163" i="56"/>
  <c r="L163" i="56"/>
  <c r="K163" i="56"/>
  <c r="J163" i="56"/>
  <c r="F163" i="56"/>
  <c r="I163" i="56" s="1"/>
  <c r="C163" i="56"/>
  <c r="M162" i="56"/>
  <c r="L162" i="56"/>
  <c r="K162" i="56"/>
  <c r="J162" i="56"/>
  <c r="F162" i="56"/>
  <c r="I162" i="56" s="1"/>
  <c r="C162" i="56"/>
  <c r="M161" i="56"/>
  <c r="L161" i="56"/>
  <c r="K161" i="56"/>
  <c r="J161" i="56"/>
  <c r="F161" i="56"/>
  <c r="I161" i="56" s="1"/>
  <c r="C161" i="56"/>
  <c r="M160" i="56"/>
  <c r="L160" i="56"/>
  <c r="K160" i="56"/>
  <c r="J160" i="56"/>
  <c r="F160" i="56"/>
  <c r="I160" i="56" s="1"/>
  <c r="C160" i="56"/>
  <c r="M159" i="56"/>
  <c r="L159" i="56"/>
  <c r="K159" i="56"/>
  <c r="J159" i="56"/>
  <c r="F159" i="56"/>
  <c r="I159" i="56" s="1"/>
  <c r="C159" i="56"/>
  <c r="M158" i="56"/>
  <c r="L158" i="56"/>
  <c r="K158" i="56"/>
  <c r="J158" i="56"/>
  <c r="F158" i="56"/>
  <c r="I158" i="56" s="1"/>
  <c r="C158" i="56"/>
  <c r="M157" i="56"/>
  <c r="L157" i="56"/>
  <c r="K157" i="56"/>
  <c r="J157" i="56"/>
  <c r="F157" i="56"/>
  <c r="I157" i="56" s="1"/>
  <c r="C157" i="56"/>
  <c r="M156" i="56"/>
  <c r="L156" i="56"/>
  <c r="K156" i="56"/>
  <c r="J156" i="56"/>
  <c r="F156" i="56"/>
  <c r="I156" i="56" s="1"/>
  <c r="C156" i="56"/>
  <c r="M155" i="56"/>
  <c r="L155" i="56"/>
  <c r="K155" i="56"/>
  <c r="J155" i="56"/>
  <c r="F155" i="56"/>
  <c r="I155" i="56" s="1"/>
  <c r="C155" i="56"/>
  <c r="M154" i="56"/>
  <c r="L154" i="56"/>
  <c r="K154" i="56"/>
  <c r="J154" i="56"/>
  <c r="F154" i="56"/>
  <c r="I154" i="56" s="1"/>
  <c r="C154" i="56"/>
  <c r="M62" i="56"/>
  <c r="L62" i="56"/>
  <c r="K62" i="56"/>
  <c r="J62" i="56"/>
  <c r="F62" i="56"/>
  <c r="I62" i="56" s="1"/>
  <c r="C62" i="56"/>
  <c r="M152" i="56"/>
  <c r="L152" i="56"/>
  <c r="K152" i="56"/>
  <c r="J152" i="56"/>
  <c r="F152" i="56"/>
  <c r="I152" i="56" s="1"/>
  <c r="C152" i="56"/>
  <c r="M151" i="56"/>
  <c r="L151" i="56"/>
  <c r="K151" i="56"/>
  <c r="J151" i="56"/>
  <c r="F151" i="56"/>
  <c r="I151" i="56" s="1"/>
  <c r="C151" i="56"/>
  <c r="M150" i="56"/>
  <c r="L150" i="56"/>
  <c r="K150" i="56"/>
  <c r="J150" i="56"/>
  <c r="F150" i="56"/>
  <c r="I150" i="56" s="1"/>
  <c r="C150" i="56"/>
  <c r="M149" i="56"/>
  <c r="L149" i="56"/>
  <c r="K149" i="56"/>
  <c r="J149" i="56"/>
  <c r="F149" i="56"/>
  <c r="I149" i="56" s="1"/>
  <c r="C149" i="56"/>
  <c r="M148" i="56"/>
  <c r="L148" i="56"/>
  <c r="K148" i="56"/>
  <c r="J148" i="56"/>
  <c r="F148" i="56"/>
  <c r="I148" i="56" s="1"/>
  <c r="C148" i="56"/>
  <c r="M147" i="56"/>
  <c r="L147" i="56"/>
  <c r="K147" i="56"/>
  <c r="J147" i="56"/>
  <c r="F147" i="56"/>
  <c r="I147" i="56" s="1"/>
  <c r="C147" i="56"/>
  <c r="M146" i="56"/>
  <c r="L146" i="56"/>
  <c r="K146" i="56"/>
  <c r="J146" i="56"/>
  <c r="F146" i="56"/>
  <c r="I146" i="56" s="1"/>
  <c r="C146" i="56"/>
  <c r="M145" i="56"/>
  <c r="L145" i="56"/>
  <c r="K145" i="56"/>
  <c r="J145" i="56"/>
  <c r="F145" i="56"/>
  <c r="I145" i="56" s="1"/>
  <c r="C145" i="56"/>
  <c r="M144" i="56"/>
  <c r="L144" i="56"/>
  <c r="K144" i="56"/>
  <c r="J144" i="56"/>
  <c r="F144" i="56"/>
  <c r="I144" i="56" s="1"/>
  <c r="C144" i="56"/>
  <c r="M143" i="56"/>
  <c r="L143" i="56"/>
  <c r="K143" i="56"/>
  <c r="J143" i="56"/>
  <c r="F143" i="56"/>
  <c r="I143" i="56" s="1"/>
  <c r="C143" i="56"/>
  <c r="M73" i="56"/>
  <c r="L73" i="56"/>
  <c r="K73" i="56"/>
  <c r="J73" i="56"/>
  <c r="F73" i="56"/>
  <c r="I73" i="56" s="1"/>
  <c r="C73" i="56"/>
  <c r="M141" i="56"/>
  <c r="L141" i="56"/>
  <c r="K141" i="56"/>
  <c r="J141" i="56"/>
  <c r="F141" i="56"/>
  <c r="I141" i="56" s="1"/>
  <c r="C141" i="56"/>
  <c r="M140" i="56"/>
  <c r="L140" i="56"/>
  <c r="K140" i="56"/>
  <c r="J140" i="56"/>
  <c r="F140" i="56"/>
  <c r="I140" i="56" s="1"/>
  <c r="C140" i="56"/>
  <c r="M139" i="56"/>
  <c r="L139" i="56"/>
  <c r="K139" i="56"/>
  <c r="J139" i="56"/>
  <c r="F139" i="56"/>
  <c r="I139" i="56" s="1"/>
  <c r="C139" i="56"/>
  <c r="M138" i="56"/>
  <c r="L138" i="56"/>
  <c r="K138" i="56"/>
  <c r="J138" i="56"/>
  <c r="F138" i="56"/>
  <c r="I138" i="56" s="1"/>
  <c r="C138" i="56"/>
  <c r="M137" i="56"/>
  <c r="L137" i="56"/>
  <c r="K137" i="56"/>
  <c r="J137" i="56"/>
  <c r="F137" i="56"/>
  <c r="I137" i="56" s="1"/>
  <c r="C137" i="56"/>
  <c r="M136" i="56"/>
  <c r="L136" i="56"/>
  <c r="K136" i="56"/>
  <c r="J136" i="56"/>
  <c r="F136" i="56"/>
  <c r="I136" i="56" s="1"/>
  <c r="C136" i="56"/>
  <c r="M135" i="56"/>
  <c r="L135" i="56"/>
  <c r="K135" i="56"/>
  <c r="J135" i="56"/>
  <c r="F135" i="56"/>
  <c r="I135" i="56" s="1"/>
  <c r="C135" i="56"/>
  <c r="M134" i="56"/>
  <c r="L134" i="56"/>
  <c r="K134" i="56"/>
  <c r="J134" i="56"/>
  <c r="F134" i="56"/>
  <c r="I134" i="56" s="1"/>
  <c r="C134" i="56"/>
  <c r="M133" i="56"/>
  <c r="L133" i="56"/>
  <c r="K133" i="56"/>
  <c r="J133" i="56"/>
  <c r="F133" i="56"/>
  <c r="I133" i="56" s="1"/>
  <c r="C133" i="56"/>
  <c r="M132" i="56"/>
  <c r="L132" i="56"/>
  <c r="K132" i="56"/>
  <c r="J132" i="56"/>
  <c r="F132" i="56"/>
  <c r="I132" i="56" s="1"/>
  <c r="C132" i="56"/>
  <c r="M131" i="56"/>
  <c r="L131" i="56"/>
  <c r="K131" i="56"/>
  <c r="J131" i="56"/>
  <c r="F131" i="56"/>
  <c r="I131" i="56" s="1"/>
  <c r="C131" i="56"/>
  <c r="M130" i="56"/>
  <c r="L130" i="56"/>
  <c r="K130" i="56"/>
  <c r="J130" i="56"/>
  <c r="F130" i="56"/>
  <c r="I130" i="56" s="1"/>
  <c r="C130" i="56"/>
  <c r="M129" i="56"/>
  <c r="L129" i="56"/>
  <c r="K129" i="56"/>
  <c r="J129" i="56"/>
  <c r="F129" i="56"/>
  <c r="I129" i="56" s="1"/>
  <c r="C129" i="56"/>
  <c r="M128" i="56"/>
  <c r="L128" i="56"/>
  <c r="K128" i="56"/>
  <c r="J128" i="56"/>
  <c r="F128" i="56"/>
  <c r="I128" i="56" s="1"/>
  <c r="C128" i="56"/>
  <c r="M34" i="56"/>
  <c r="L34" i="56"/>
  <c r="K34" i="56"/>
  <c r="J34" i="56"/>
  <c r="F34" i="56"/>
  <c r="I34" i="56" s="1"/>
  <c r="C34" i="56"/>
  <c r="M126" i="56"/>
  <c r="L126" i="56"/>
  <c r="K126" i="56"/>
  <c r="J126" i="56"/>
  <c r="F126" i="56"/>
  <c r="I126" i="56" s="1"/>
  <c r="C126" i="56"/>
  <c r="M125" i="56"/>
  <c r="L125" i="56"/>
  <c r="K125" i="56"/>
  <c r="J125" i="56"/>
  <c r="F125" i="56"/>
  <c r="I125" i="56" s="1"/>
  <c r="C125" i="56"/>
  <c r="M124" i="56"/>
  <c r="L124" i="56"/>
  <c r="K124" i="56"/>
  <c r="J124" i="56"/>
  <c r="F124" i="56"/>
  <c r="I124" i="56" s="1"/>
  <c r="C124" i="56"/>
  <c r="M123" i="56"/>
  <c r="L123" i="56"/>
  <c r="K123" i="56"/>
  <c r="J123" i="56"/>
  <c r="F123" i="56"/>
  <c r="I123" i="56" s="1"/>
  <c r="C123" i="56"/>
  <c r="M122" i="56"/>
  <c r="L122" i="56"/>
  <c r="K122" i="56"/>
  <c r="J122" i="56"/>
  <c r="F122" i="56"/>
  <c r="I122" i="56" s="1"/>
  <c r="C122" i="56"/>
  <c r="M121" i="56"/>
  <c r="L121" i="56"/>
  <c r="K121" i="56"/>
  <c r="J121" i="56"/>
  <c r="F121" i="56"/>
  <c r="I121" i="56" s="1"/>
  <c r="C121" i="56"/>
  <c r="M120" i="56"/>
  <c r="L120" i="56"/>
  <c r="K120" i="56"/>
  <c r="J120" i="56"/>
  <c r="F120" i="56"/>
  <c r="I120" i="56" s="1"/>
  <c r="C120" i="56"/>
  <c r="M153" i="56"/>
  <c r="L153" i="56"/>
  <c r="K153" i="56"/>
  <c r="J153" i="56"/>
  <c r="F153" i="56"/>
  <c r="I153" i="56" s="1"/>
  <c r="C153" i="56"/>
  <c r="M118" i="56"/>
  <c r="L118" i="56"/>
  <c r="K118" i="56"/>
  <c r="J118" i="56"/>
  <c r="F118" i="56"/>
  <c r="I118" i="56" s="1"/>
  <c r="C118" i="56"/>
  <c r="M117" i="56"/>
  <c r="L117" i="56"/>
  <c r="K117" i="56"/>
  <c r="J117" i="56"/>
  <c r="F117" i="56"/>
  <c r="I117" i="56" s="1"/>
  <c r="C117" i="56"/>
  <c r="M116" i="56"/>
  <c r="L116" i="56"/>
  <c r="K116" i="56"/>
  <c r="J116" i="56"/>
  <c r="F116" i="56"/>
  <c r="I116" i="56" s="1"/>
  <c r="C116" i="56"/>
  <c r="M127" i="56"/>
  <c r="L127" i="56"/>
  <c r="K127" i="56"/>
  <c r="J127" i="56"/>
  <c r="F127" i="56"/>
  <c r="I127" i="56" s="1"/>
  <c r="C127" i="56"/>
  <c r="M114" i="56"/>
  <c r="L114" i="56"/>
  <c r="K114" i="56"/>
  <c r="J114" i="56"/>
  <c r="F114" i="56"/>
  <c r="I114" i="56" s="1"/>
  <c r="C114" i="56"/>
  <c r="M113" i="56"/>
  <c r="L113" i="56"/>
  <c r="K113" i="56"/>
  <c r="J113" i="56"/>
  <c r="F113" i="56"/>
  <c r="I113" i="56" s="1"/>
  <c r="C113" i="56"/>
  <c r="M112" i="56"/>
  <c r="L112" i="56"/>
  <c r="K112" i="56"/>
  <c r="J112" i="56"/>
  <c r="F112" i="56"/>
  <c r="I112" i="56" s="1"/>
  <c r="C112" i="56"/>
  <c r="M63" i="56"/>
  <c r="L63" i="56"/>
  <c r="K63" i="56"/>
  <c r="J63" i="56"/>
  <c r="F63" i="56"/>
  <c r="I63" i="56" s="1"/>
  <c r="C63" i="56"/>
  <c r="M110" i="56"/>
  <c r="L110" i="56"/>
  <c r="K110" i="56"/>
  <c r="J110" i="56"/>
  <c r="F110" i="56"/>
  <c r="I110" i="56" s="1"/>
  <c r="C110" i="56"/>
  <c r="M109" i="56"/>
  <c r="L109" i="56"/>
  <c r="K109" i="56"/>
  <c r="J109" i="56"/>
  <c r="F109" i="56"/>
  <c r="I109" i="56" s="1"/>
  <c r="C109" i="56"/>
  <c r="M108" i="56"/>
  <c r="L108" i="56"/>
  <c r="K108" i="56"/>
  <c r="J108" i="56"/>
  <c r="F108" i="56"/>
  <c r="I108" i="56" s="1"/>
  <c r="C108" i="56"/>
  <c r="M107" i="56"/>
  <c r="L107" i="56"/>
  <c r="K107" i="56"/>
  <c r="J107" i="56"/>
  <c r="F107" i="56"/>
  <c r="I107" i="56" s="1"/>
  <c r="C107" i="56"/>
  <c r="M106" i="56"/>
  <c r="L106" i="56"/>
  <c r="K106" i="56"/>
  <c r="J106" i="56"/>
  <c r="F106" i="56"/>
  <c r="I106" i="56" s="1"/>
  <c r="C106" i="56"/>
  <c r="M105" i="56"/>
  <c r="L105" i="56"/>
  <c r="K105" i="56"/>
  <c r="J105" i="56"/>
  <c r="F105" i="56"/>
  <c r="I105" i="56" s="1"/>
  <c r="C105" i="56"/>
  <c r="M104" i="56"/>
  <c r="L104" i="56"/>
  <c r="K104" i="56"/>
  <c r="J104" i="56"/>
  <c r="F104" i="56"/>
  <c r="I104" i="56" s="1"/>
  <c r="C104" i="56"/>
  <c r="M103" i="56"/>
  <c r="L103" i="56"/>
  <c r="K103" i="56"/>
  <c r="J103" i="56"/>
  <c r="F103" i="56"/>
  <c r="I103" i="56" s="1"/>
  <c r="C103" i="56"/>
  <c r="M102" i="56"/>
  <c r="L102" i="56"/>
  <c r="K102" i="56"/>
  <c r="J102" i="56"/>
  <c r="F102" i="56"/>
  <c r="I102" i="56" s="1"/>
  <c r="C102" i="56"/>
  <c r="M101" i="56"/>
  <c r="L101" i="56"/>
  <c r="K101" i="56"/>
  <c r="J101" i="56"/>
  <c r="F101" i="56"/>
  <c r="I101" i="56" s="1"/>
  <c r="C101" i="56"/>
  <c r="M100" i="56"/>
  <c r="L100" i="56"/>
  <c r="K100" i="56"/>
  <c r="J100" i="56"/>
  <c r="F100" i="56"/>
  <c r="I100" i="56" s="1"/>
  <c r="C100" i="56"/>
  <c r="M99" i="56"/>
  <c r="L99" i="56"/>
  <c r="K99" i="56"/>
  <c r="J99" i="56"/>
  <c r="F99" i="56"/>
  <c r="I99" i="56" s="1"/>
  <c r="C99" i="56"/>
  <c r="M98" i="56"/>
  <c r="L98" i="56"/>
  <c r="K98" i="56"/>
  <c r="J98" i="56"/>
  <c r="F98" i="56"/>
  <c r="I98" i="56" s="1"/>
  <c r="C98" i="56"/>
  <c r="M97" i="56"/>
  <c r="L97" i="56"/>
  <c r="K97" i="56"/>
  <c r="J97" i="56"/>
  <c r="F97" i="56"/>
  <c r="I97" i="56" s="1"/>
  <c r="C97" i="56"/>
  <c r="M96" i="56"/>
  <c r="L96" i="56"/>
  <c r="K96" i="56"/>
  <c r="J96" i="56"/>
  <c r="F96" i="56"/>
  <c r="I96" i="56" s="1"/>
  <c r="C96" i="56"/>
  <c r="M95" i="56"/>
  <c r="L95" i="56"/>
  <c r="K95" i="56"/>
  <c r="J95" i="56"/>
  <c r="F95" i="56"/>
  <c r="I95" i="56" s="1"/>
  <c r="C95" i="56"/>
  <c r="M94" i="56"/>
  <c r="L94" i="56"/>
  <c r="K94" i="56"/>
  <c r="J94" i="56"/>
  <c r="F94" i="56"/>
  <c r="I94" i="56" s="1"/>
  <c r="C94" i="56"/>
  <c r="M93" i="56"/>
  <c r="L93" i="56"/>
  <c r="K93" i="56"/>
  <c r="J93" i="56"/>
  <c r="F93" i="56"/>
  <c r="I93" i="56" s="1"/>
  <c r="C93" i="56"/>
  <c r="M92" i="56"/>
  <c r="L92" i="56"/>
  <c r="K92" i="56"/>
  <c r="J92" i="56"/>
  <c r="F92" i="56"/>
  <c r="I92" i="56" s="1"/>
  <c r="C92" i="56"/>
  <c r="M91" i="56"/>
  <c r="L91" i="56"/>
  <c r="K91" i="56"/>
  <c r="J91" i="56"/>
  <c r="F91" i="56"/>
  <c r="I91" i="56" s="1"/>
  <c r="C91" i="56"/>
  <c r="M90" i="56"/>
  <c r="L90" i="56"/>
  <c r="K90" i="56"/>
  <c r="J90" i="56"/>
  <c r="F90" i="56"/>
  <c r="I90" i="56" s="1"/>
  <c r="C90" i="56"/>
  <c r="M89" i="56"/>
  <c r="L89" i="56"/>
  <c r="K89" i="56"/>
  <c r="J89" i="56"/>
  <c r="F89" i="56"/>
  <c r="I89" i="56" s="1"/>
  <c r="C89" i="56"/>
  <c r="M88" i="56"/>
  <c r="L88" i="56"/>
  <c r="K88" i="56"/>
  <c r="J88" i="56"/>
  <c r="F88" i="56"/>
  <c r="I88" i="56" s="1"/>
  <c r="C88" i="56"/>
  <c r="M87" i="56"/>
  <c r="L87" i="56"/>
  <c r="K87" i="56"/>
  <c r="J87" i="56"/>
  <c r="F87" i="56"/>
  <c r="I87" i="56" s="1"/>
  <c r="C87" i="56"/>
  <c r="M86" i="56"/>
  <c r="L86" i="56"/>
  <c r="K86" i="56"/>
  <c r="J86" i="56"/>
  <c r="F86" i="56"/>
  <c r="I86" i="56" s="1"/>
  <c r="C86" i="56"/>
  <c r="M85" i="56"/>
  <c r="L85" i="56"/>
  <c r="K85" i="56"/>
  <c r="J85" i="56"/>
  <c r="F85" i="56"/>
  <c r="I85" i="56" s="1"/>
  <c r="C85" i="56"/>
  <c r="M84" i="56"/>
  <c r="L84" i="56"/>
  <c r="K84" i="56"/>
  <c r="J84" i="56"/>
  <c r="F84" i="56"/>
  <c r="I84" i="56" s="1"/>
  <c r="C84" i="56"/>
  <c r="M83" i="56"/>
  <c r="L83" i="56"/>
  <c r="K83" i="56"/>
  <c r="J83" i="56"/>
  <c r="F83" i="56"/>
  <c r="I83" i="56" s="1"/>
  <c r="C83" i="56"/>
  <c r="M82" i="56"/>
  <c r="L82" i="56"/>
  <c r="K82" i="56"/>
  <c r="J82" i="56"/>
  <c r="F82" i="56"/>
  <c r="I82" i="56" s="1"/>
  <c r="C82" i="56"/>
  <c r="M81" i="56"/>
  <c r="L81" i="56"/>
  <c r="K81" i="56"/>
  <c r="J81" i="56"/>
  <c r="F81" i="56"/>
  <c r="I81" i="56" s="1"/>
  <c r="C81" i="56"/>
  <c r="M39" i="56"/>
  <c r="L39" i="56"/>
  <c r="K39" i="56"/>
  <c r="J39" i="56"/>
  <c r="F39" i="56"/>
  <c r="I39" i="56" s="1"/>
  <c r="C39" i="56"/>
  <c r="M79" i="56"/>
  <c r="L79" i="56"/>
  <c r="K79" i="56"/>
  <c r="J79" i="56"/>
  <c r="F79" i="56"/>
  <c r="I79" i="56" s="1"/>
  <c r="C79" i="56"/>
  <c r="M78" i="56"/>
  <c r="L78" i="56"/>
  <c r="K78" i="56"/>
  <c r="J78" i="56"/>
  <c r="F78" i="56"/>
  <c r="I78" i="56" s="1"/>
  <c r="C78" i="56"/>
  <c r="M77" i="56"/>
  <c r="L77" i="56"/>
  <c r="K77" i="56"/>
  <c r="J77" i="56"/>
  <c r="F77" i="56"/>
  <c r="I77" i="56" s="1"/>
  <c r="C77" i="56"/>
  <c r="M76" i="56"/>
  <c r="L76" i="56"/>
  <c r="K76" i="56"/>
  <c r="J76" i="56"/>
  <c r="F76" i="56"/>
  <c r="I76" i="56" s="1"/>
  <c r="C76" i="56"/>
  <c r="M75" i="56"/>
  <c r="L75" i="56"/>
  <c r="K75" i="56"/>
  <c r="J75" i="56"/>
  <c r="F75" i="56"/>
  <c r="I75" i="56" s="1"/>
  <c r="C75" i="56"/>
  <c r="M74" i="56"/>
  <c r="L74" i="56"/>
  <c r="K74" i="56"/>
  <c r="J74" i="56"/>
  <c r="F74" i="56"/>
  <c r="I74" i="56" s="1"/>
  <c r="C74" i="56"/>
  <c r="M30" i="56"/>
  <c r="L30" i="56"/>
  <c r="K30" i="56"/>
  <c r="J30" i="56"/>
  <c r="F30" i="56"/>
  <c r="I30" i="56" s="1"/>
  <c r="C30" i="56"/>
  <c r="M72" i="56"/>
  <c r="L72" i="56"/>
  <c r="K72" i="56"/>
  <c r="J72" i="56"/>
  <c r="F72" i="56"/>
  <c r="I72" i="56" s="1"/>
  <c r="C72" i="56"/>
  <c r="M18" i="56"/>
  <c r="L18" i="56"/>
  <c r="K18" i="56"/>
  <c r="J18" i="56"/>
  <c r="F18" i="56"/>
  <c r="I18" i="56" s="1"/>
  <c r="C18" i="56"/>
  <c r="M70" i="56"/>
  <c r="L70" i="56"/>
  <c r="K70" i="56"/>
  <c r="J70" i="56"/>
  <c r="F70" i="56"/>
  <c r="I70" i="56" s="1"/>
  <c r="C70" i="56"/>
  <c r="M69" i="56"/>
  <c r="L69" i="56"/>
  <c r="K69" i="56"/>
  <c r="J69" i="56"/>
  <c r="F69" i="56"/>
  <c r="I69" i="56" s="1"/>
  <c r="C69" i="56"/>
  <c r="M68" i="56"/>
  <c r="L68" i="56"/>
  <c r="K68" i="56"/>
  <c r="J68" i="56"/>
  <c r="F68" i="56"/>
  <c r="I68" i="56" s="1"/>
  <c r="C68" i="56"/>
  <c r="M67" i="56"/>
  <c r="L67" i="56"/>
  <c r="K67" i="56"/>
  <c r="J67" i="56"/>
  <c r="F67" i="56"/>
  <c r="I67" i="56" s="1"/>
  <c r="C67" i="56"/>
  <c r="M66" i="56"/>
  <c r="L66" i="56"/>
  <c r="K66" i="56"/>
  <c r="J66" i="56"/>
  <c r="F66" i="56"/>
  <c r="I66" i="56" s="1"/>
  <c r="C66" i="56"/>
  <c r="M65" i="56"/>
  <c r="L65" i="56"/>
  <c r="K65" i="56"/>
  <c r="J65" i="56"/>
  <c r="F65" i="56"/>
  <c r="I65" i="56" s="1"/>
  <c r="C65" i="56"/>
  <c r="M64" i="56"/>
  <c r="L64" i="56"/>
  <c r="K64" i="56"/>
  <c r="J64" i="56"/>
  <c r="F64" i="56"/>
  <c r="I64" i="56" s="1"/>
  <c r="C64" i="56"/>
  <c r="M142" i="56"/>
  <c r="L142" i="56"/>
  <c r="K142" i="56"/>
  <c r="J142" i="56"/>
  <c r="F142" i="56"/>
  <c r="I142" i="56" s="1"/>
  <c r="C142" i="56"/>
  <c r="M111" i="56"/>
  <c r="L111" i="56"/>
  <c r="K111" i="56"/>
  <c r="J111" i="56"/>
  <c r="F111" i="56"/>
  <c r="I111" i="56" s="1"/>
  <c r="C111" i="56"/>
  <c r="M61" i="56"/>
  <c r="L61" i="56"/>
  <c r="K61" i="56"/>
  <c r="J61" i="56"/>
  <c r="F61" i="56"/>
  <c r="I61" i="56" s="1"/>
  <c r="C61" i="56"/>
  <c r="M60" i="56"/>
  <c r="L60" i="56"/>
  <c r="K60" i="56"/>
  <c r="J60" i="56"/>
  <c r="F60" i="56"/>
  <c r="I60" i="56" s="1"/>
  <c r="C60" i="56"/>
  <c r="M59" i="56"/>
  <c r="L59" i="56"/>
  <c r="K59" i="56"/>
  <c r="J59" i="56"/>
  <c r="F59" i="56"/>
  <c r="I59" i="56" s="1"/>
  <c r="C59" i="56"/>
  <c r="M58" i="56"/>
  <c r="L58" i="56"/>
  <c r="K58" i="56"/>
  <c r="J58" i="56"/>
  <c r="F58" i="56"/>
  <c r="I58" i="56" s="1"/>
  <c r="C58" i="56"/>
  <c r="M57" i="56"/>
  <c r="L57" i="56"/>
  <c r="K57" i="56"/>
  <c r="J57" i="56"/>
  <c r="F57" i="56"/>
  <c r="I57" i="56" s="1"/>
  <c r="C57" i="56"/>
  <c r="M56" i="56"/>
  <c r="L56" i="56"/>
  <c r="K56" i="56"/>
  <c r="J56" i="56"/>
  <c r="F56" i="56"/>
  <c r="I56" i="56" s="1"/>
  <c r="C56" i="56"/>
  <c r="M55" i="56"/>
  <c r="L55" i="56"/>
  <c r="K55" i="56"/>
  <c r="J55" i="56"/>
  <c r="F55" i="56"/>
  <c r="I55" i="56" s="1"/>
  <c r="C55" i="56"/>
  <c r="M54" i="56"/>
  <c r="L54" i="56"/>
  <c r="K54" i="56"/>
  <c r="J54" i="56"/>
  <c r="F54" i="56"/>
  <c r="I54" i="56" s="1"/>
  <c r="C54" i="56"/>
  <c r="M53" i="56"/>
  <c r="L53" i="56"/>
  <c r="K53" i="56"/>
  <c r="J53" i="56"/>
  <c r="F53" i="56"/>
  <c r="I53" i="56" s="1"/>
  <c r="C53" i="56"/>
  <c r="M52" i="56"/>
  <c r="L52" i="56"/>
  <c r="K52" i="56"/>
  <c r="J52" i="56"/>
  <c r="F52" i="56"/>
  <c r="I52" i="56" s="1"/>
  <c r="C52" i="56"/>
  <c r="M51" i="56"/>
  <c r="L51" i="56"/>
  <c r="K51" i="56"/>
  <c r="J51" i="56"/>
  <c r="F51" i="56"/>
  <c r="I51" i="56" s="1"/>
  <c r="C51" i="56"/>
  <c r="M50" i="56"/>
  <c r="L50" i="56"/>
  <c r="K50" i="56"/>
  <c r="J50" i="56"/>
  <c r="F50" i="56"/>
  <c r="I50" i="56" s="1"/>
  <c r="C50" i="56"/>
  <c r="M49" i="56"/>
  <c r="L49" i="56"/>
  <c r="K49" i="56"/>
  <c r="J49" i="56"/>
  <c r="F49" i="56"/>
  <c r="I49" i="56" s="1"/>
  <c r="C49" i="56"/>
  <c r="M48" i="56"/>
  <c r="L48" i="56"/>
  <c r="K48" i="56"/>
  <c r="J48" i="56"/>
  <c r="F48" i="56"/>
  <c r="I48" i="56" s="1"/>
  <c r="C48" i="56"/>
  <c r="M47" i="56"/>
  <c r="L47" i="56"/>
  <c r="K47" i="56"/>
  <c r="J47" i="56"/>
  <c r="F47" i="56"/>
  <c r="I47" i="56" s="1"/>
  <c r="C47" i="56"/>
  <c r="M46" i="56"/>
  <c r="L46" i="56"/>
  <c r="K46" i="56"/>
  <c r="J46" i="56"/>
  <c r="F46" i="56"/>
  <c r="I46" i="56" s="1"/>
  <c r="C46" i="56"/>
  <c r="M45" i="56"/>
  <c r="L45" i="56"/>
  <c r="K45" i="56"/>
  <c r="J45" i="56"/>
  <c r="F45" i="56"/>
  <c r="I45" i="56" s="1"/>
  <c r="C45" i="56"/>
  <c r="M44" i="56"/>
  <c r="L44" i="56"/>
  <c r="K44" i="56"/>
  <c r="J44" i="56"/>
  <c r="F44" i="56"/>
  <c r="I44" i="56" s="1"/>
  <c r="C44" i="56"/>
  <c r="M43" i="56"/>
  <c r="L43" i="56"/>
  <c r="K43" i="56"/>
  <c r="J43" i="56"/>
  <c r="F43" i="56"/>
  <c r="I43" i="56" s="1"/>
  <c r="C43" i="56"/>
  <c r="M42" i="56"/>
  <c r="L42" i="56"/>
  <c r="K42" i="56"/>
  <c r="J42" i="56"/>
  <c r="F42" i="56"/>
  <c r="I42" i="56" s="1"/>
  <c r="C42" i="56"/>
  <c r="M41" i="56"/>
  <c r="L41" i="56"/>
  <c r="K41" i="56"/>
  <c r="J41" i="56"/>
  <c r="F41" i="56"/>
  <c r="I41" i="56" s="1"/>
  <c r="C41" i="56"/>
  <c r="M40" i="56"/>
  <c r="L40" i="56"/>
  <c r="K40" i="56"/>
  <c r="J40" i="56"/>
  <c r="F40" i="56"/>
  <c r="I40" i="56" s="1"/>
  <c r="C40" i="56"/>
  <c r="M80" i="56"/>
  <c r="L80" i="56"/>
  <c r="K80" i="56"/>
  <c r="J80" i="56"/>
  <c r="F80" i="56"/>
  <c r="I80" i="56" s="1"/>
  <c r="C80" i="56"/>
  <c r="M38" i="56"/>
  <c r="L38" i="56"/>
  <c r="K38" i="56"/>
  <c r="J38" i="56"/>
  <c r="F38" i="56"/>
  <c r="I38" i="56" s="1"/>
  <c r="C38" i="56"/>
  <c r="M37" i="56"/>
  <c r="L37" i="56"/>
  <c r="K37" i="56"/>
  <c r="J37" i="56"/>
  <c r="F37" i="56"/>
  <c r="I37" i="56" s="1"/>
  <c r="C37" i="56"/>
  <c r="M36" i="56"/>
  <c r="L36" i="56"/>
  <c r="K36" i="56"/>
  <c r="J36" i="56"/>
  <c r="F36" i="56"/>
  <c r="I36" i="56" s="1"/>
  <c r="C36" i="56"/>
  <c r="M35" i="56"/>
  <c r="L35" i="56"/>
  <c r="K35" i="56"/>
  <c r="J35" i="56"/>
  <c r="F35" i="56"/>
  <c r="I35" i="56" s="1"/>
  <c r="C35" i="56"/>
  <c r="M119" i="56"/>
  <c r="L119" i="56"/>
  <c r="K119" i="56"/>
  <c r="J119" i="56"/>
  <c r="F119" i="56"/>
  <c r="I119" i="56" s="1"/>
  <c r="C119" i="56"/>
  <c r="M33" i="56"/>
  <c r="L33" i="56"/>
  <c r="K33" i="56"/>
  <c r="J33" i="56"/>
  <c r="F33" i="56"/>
  <c r="I33" i="56" s="1"/>
  <c r="C33" i="56"/>
  <c r="M32" i="56"/>
  <c r="L32" i="56"/>
  <c r="K32" i="56"/>
  <c r="J32" i="56"/>
  <c r="F32" i="56"/>
  <c r="I32" i="56" s="1"/>
  <c r="C32" i="56"/>
  <c r="M31" i="56"/>
  <c r="L31" i="56"/>
  <c r="K31" i="56"/>
  <c r="J31" i="56"/>
  <c r="F31" i="56"/>
  <c r="I31" i="56" s="1"/>
  <c r="C31" i="56"/>
  <c r="M115" i="56"/>
  <c r="L115" i="56"/>
  <c r="K115" i="56"/>
  <c r="J115" i="56"/>
  <c r="F115" i="56"/>
  <c r="I115" i="56" s="1"/>
  <c r="C115" i="56"/>
  <c r="M29" i="56"/>
  <c r="L29" i="56"/>
  <c r="K29" i="56"/>
  <c r="J29" i="56"/>
  <c r="F29" i="56"/>
  <c r="I29" i="56" s="1"/>
  <c r="C29" i="56"/>
  <c r="M28" i="56"/>
  <c r="L28" i="56"/>
  <c r="K28" i="56"/>
  <c r="J28" i="56"/>
  <c r="F28" i="56"/>
  <c r="I28" i="56" s="1"/>
  <c r="C28" i="56"/>
  <c r="M27" i="56"/>
  <c r="L27" i="56"/>
  <c r="K27" i="56"/>
  <c r="J27" i="56"/>
  <c r="F27" i="56"/>
  <c r="I27" i="56" s="1"/>
  <c r="C27" i="56"/>
  <c r="M26" i="56"/>
  <c r="L26" i="56"/>
  <c r="K26" i="56"/>
  <c r="J26" i="56"/>
  <c r="F26" i="56"/>
  <c r="I26" i="56" s="1"/>
  <c r="C26" i="56"/>
  <c r="M25" i="56"/>
  <c r="L25" i="56"/>
  <c r="K25" i="56"/>
  <c r="J25" i="56"/>
  <c r="F25" i="56"/>
  <c r="I25" i="56" s="1"/>
  <c r="C25" i="56"/>
  <c r="M24" i="56"/>
  <c r="L24" i="56"/>
  <c r="K24" i="56"/>
  <c r="J24" i="56"/>
  <c r="F24" i="56"/>
  <c r="I24" i="56" s="1"/>
  <c r="C24" i="56"/>
  <c r="M23" i="56"/>
  <c r="L23" i="56"/>
  <c r="K23" i="56"/>
  <c r="J23" i="56"/>
  <c r="F23" i="56"/>
  <c r="I23" i="56" s="1"/>
  <c r="C23" i="56"/>
  <c r="M22" i="56"/>
  <c r="L22" i="56"/>
  <c r="K22" i="56"/>
  <c r="J22" i="56"/>
  <c r="F22" i="56"/>
  <c r="I22" i="56" s="1"/>
  <c r="C22" i="56"/>
  <c r="M21" i="56"/>
  <c r="L21" i="56"/>
  <c r="K21" i="56"/>
  <c r="J21" i="56"/>
  <c r="F21" i="56"/>
  <c r="I21" i="56" s="1"/>
  <c r="C21" i="56"/>
  <c r="M20" i="56"/>
  <c r="L20" i="56"/>
  <c r="K20" i="56"/>
  <c r="J20" i="56"/>
  <c r="F20" i="56"/>
  <c r="I20" i="56" s="1"/>
  <c r="C20" i="56"/>
  <c r="M19" i="56"/>
  <c r="L19" i="56"/>
  <c r="K19" i="56"/>
  <c r="J19" i="56"/>
  <c r="F19" i="56"/>
  <c r="I19" i="56" s="1"/>
  <c r="C19" i="56"/>
  <c r="M71" i="56"/>
  <c r="L71" i="56"/>
  <c r="K71" i="56"/>
  <c r="J71" i="56"/>
  <c r="F71" i="56"/>
  <c r="I71" i="56" s="1"/>
  <c r="C71" i="56"/>
  <c r="M17" i="56"/>
  <c r="L17" i="56"/>
  <c r="K17" i="56"/>
  <c r="J17" i="56"/>
  <c r="F17" i="56"/>
  <c r="I17" i="56" s="1"/>
  <c r="C17" i="56"/>
  <c r="M16" i="56"/>
  <c r="L16" i="56"/>
  <c r="K16" i="56"/>
  <c r="J16" i="56"/>
  <c r="F16" i="56"/>
  <c r="I16" i="56" s="1"/>
  <c r="C16" i="56"/>
  <c r="M15" i="56"/>
  <c r="L15" i="56"/>
  <c r="K15" i="56"/>
  <c r="J15" i="56"/>
  <c r="F15" i="56"/>
  <c r="I15" i="56" s="1"/>
  <c r="C15" i="56"/>
  <c r="M14" i="56"/>
  <c r="L14" i="56"/>
  <c r="K14" i="56"/>
  <c r="J14" i="56"/>
  <c r="F14" i="56"/>
  <c r="I14" i="56" s="1"/>
  <c r="C14" i="56"/>
  <c r="M13" i="56"/>
  <c r="L13" i="56"/>
  <c r="K13" i="56"/>
  <c r="J13" i="56"/>
  <c r="F13" i="56"/>
  <c r="I13" i="56" s="1"/>
  <c r="C13" i="56"/>
  <c r="M12" i="56"/>
  <c r="L12" i="56"/>
  <c r="K12" i="56"/>
  <c r="J12" i="56"/>
  <c r="F12" i="56"/>
  <c r="I12" i="56" s="1"/>
  <c r="C12" i="56"/>
  <c r="M11" i="56"/>
  <c r="L11" i="56"/>
  <c r="K11" i="56"/>
  <c r="J11" i="56"/>
  <c r="F11" i="56"/>
  <c r="I11" i="56" s="1"/>
  <c r="C11" i="56"/>
  <c r="M10" i="56"/>
  <c r="L10" i="56"/>
  <c r="K10" i="56"/>
  <c r="J10" i="56"/>
  <c r="F10" i="56"/>
  <c r="I10" i="56" s="1"/>
  <c r="C10" i="56"/>
  <c r="M9" i="56"/>
  <c r="L9" i="56"/>
  <c r="K9" i="56"/>
  <c r="J9" i="56"/>
  <c r="F9" i="56"/>
  <c r="I9" i="56" s="1"/>
  <c r="C9" i="56"/>
  <c r="M8" i="56"/>
  <c r="L8" i="56"/>
  <c r="K8" i="56"/>
  <c r="J8" i="56"/>
  <c r="F8" i="56"/>
  <c r="I8" i="56" s="1"/>
  <c r="C8" i="56"/>
  <c r="M7" i="56"/>
  <c r="L7" i="56"/>
  <c r="K7" i="56"/>
  <c r="J7" i="56"/>
  <c r="F7" i="56"/>
  <c r="I7" i="56" s="1"/>
  <c r="C7" i="56"/>
  <c r="M6" i="56"/>
  <c r="L6" i="56"/>
  <c r="K6" i="56"/>
  <c r="J6" i="56"/>
  <c r="F6" i="56"/>
  <c r="I6" i="56" s="1"/>
  <c r="C6" i="56"/>
  <c r="M5" i="56"/>
  <c r="L5" i="56"/>
  <c r="K5" i="56"/>
  <c r="J5" i="56"/>
  <c r="F5" i="56"/>
  <c r="I5" i="56" s="1"/>
  <c r="C5" i="56"/>
  <c r="M4" i="56"/>
  <c r="L4" i="56"/>
  <c r="K4" i="56"/>
  <c r="J4" i="56"/>
  <c r="F4" i="56"/>
  <c r="I4" i="56" s="1"/>
  <c r="C4" i="56"/>
  <c r="M3" i="56"/>
  <c r="L3" i="56"/>
  <c r="K3" i="56"/>
  <c r="J3" i="56"/>
  <c r="F3" i="56"/>
  <c r="I3" i="56" s="1"/>
  <c r="C3" i="56"/>
  <c r="M169" i="55"/>
  <c r="L169" i="55"/>
  <c r="K169" i="55"/>
  <c r="F169" i="55"/>
  <c r="I169" i="55" s="1"/>
  <c r="C169" i="55"/>
  <c r="M168" i="55"/>
  <c r="L168" i="55"/>
  <c r="K168" i="55"/>
  <c r="F168" i="55"/>
  <c r="I168" i="55" s="1"/>
  <c r="C168" i="55"/>
  <c r="M167" i="55"/>
  <c r="L167" i="55"/>
  <c r="K167" i="55"/>
  <c r="F167" i="55"/>
  <c r="I167" i="55" s="1"/>
  <c r="C167" i="55"/>
  <c r="M166" i="55"/>
  <c r="L166" i="55"/>
  <c r="K166" i="55"/>
  <c r="F166" i="55"/>
  <c r="I166" i="55" s="1"/>
  <c r="C166" i="55"/>
  <c r="M165" i="55"/>
  <c r="L165" i="55"/>
  <c r="K165" i="55"/>
  <c r="F165" i="55"/>
  <c r="I165" i="55" s="1"/>
  <c r="C165" i="55"/>
  <c r="M164" i="55"/>
  <c r="L164" i="55"/>
  <c r="K164" i="55"/>
  <c r="F164" i="55"/>
  <c r="I164" i="55" s="1"/>
  <c r="C164" i="55"/>
  <c r="M163" i="55"/>
  <c r="L163" i="55"/>
  <c r="K163" i="55"/>
  <c r="F163" i="55"/>
  <c r="I163" i="55" s="1"/>
  <c r="C163" i="55"/>
  <c r="M162" i="55"/>
  <c r="L162" i="55"/>
  <c r="K162" i="55"/>
  <c r="F162" i="55"/>
  <c r="I162" i="55" s="1"/>
  <c r="C162" i="55"/>
  <c r="M161" i="55"/>
  <c r="L161" i="55"/>
  <c r="K161" i="55"/>
  <c r="F161" i="55"/>
  <c r="I161" i="55" s="1"/>
  <c r="C161" i="55"/>
  <c r="M160" i="55"/>
  <c r="L160" i="55"/>
  <c r="K160" i="55"/>
  <c r="F160" i="55"/>
  <c r="I160" i="55" s="1"/>
  <c r="C160" i="55"/>
  <c r="M159" i="55"/>
  <c r="L159" i="55"/>
  <c r="K159" i="55"/>
  <c r="F159" i="55"/>
  <c r="I159" i="55" s="1"/>
  <c r="C159" i="55"/>
  <c r="M158" i="55"/>
  <c r="L158" i="55"/>
  <c r="K158" i="55"/>
  <c r="F158" i="55"/>
  <c r="I158" i="55" s="1"/>
  <c r="C158" i="55"/>
  <c r="M157" i="55"/>
  <c r="L157" i="55"/>
  <c r="K157" i="55"/>
  <c r="F157" i="55"/>
  <c r="I157" i="55" s="1"/>
  <c r="C157" i="55"/>
  <c r="M156" i="55"/>
  <c r="L156" i="55"/>
  <c r="K156" i="55"/>
  <c r="F156" i="55"/>
  <c r="I156" i="55" s="1"/>
  <c r="C156" i="55"/>
  <c r="M155" i="55"/>
  <c r="L155" i="55"/>
  <c r="K155" i="55"/>
  <c r="F155" i="55"/>
  <c r="I155" i="55" s="1"/>
  <c r="C155" i="55"/>
  <c r="M154" i="55"/>
  <c r="L154" i="55"/>
  <c r="K154" i="55"/>
  <c r="F154" i="55"/>
  <c r="I154" i="55" s="1"/>
  <c r="C154" i="55"/>
  <c r="M153" i="55"/>
  <c r="L153" i="55"/>
  <c r="K153" i="55"/>
  <c r="F153" i="55"/>
  <c r="I153" i="55" s="1"/>
  <c r="C153" i="55"/>
  <c r="M31" i="55"/>
  <c r="L31" i="55"/>
  <c r="K31" i="55"/>
  <c r="F31" i="55"/>
  <c r="I31" i="55" s="1"/>
  <c r="C31" i="55"/>
  <c r="M151" i="55"/>
  <c r="L151" i="55"/>
  <c r="K151" i="55"/>
  <c r="F151" i="55"/>
  <c r="I151" i="55" s="1"/>
  <c r="C151" i="55"/>
  <c r="M150" i="55"/>
  <c r="L150" i="55"/>
  <c r="K150" i="55"/>
  <c r="F150" i="55"/>
  <c r="I150" i="55" s="1"/>
  <c r="C150" i="55"/>
  <c r="M149" i="55"/>
  <c r="L149" i="55"/>
  <c r="K149" i="55"/>
  <c r="F149" i="55"/>
  <c r="I149" i="55" s="1"/>
  <c r="C149" i="55"/>
  <c r="M148" i="55"/>
  <c r="L148" i="55"/>
  <c r="K148" i="55"/>
  <c r="F148" i="55"/>
  <c r="I148" i="55" s="1"/>
  <c r="C148" i="55"/>
  <c r="M147" i="55"/>
  <c r="L147" i="55"/>
  <c r="K147" i="55"/>
  <c r="F147" i="55"/>
  <c r="I147" i="55" s="1"/>
  <c r="C147" i="55"/>
  <c r="M146" i="55"/>
  <c r="L146" i="55"/>
  <c r="K146" i="55"/>
  <c r="F146" i="55"/>
  <c r="I146" i="55" s="1"/>
  <c r="C146" i="55"/>
  <c r="M145" i="55"/>
  <c r="L145" i="55"/>
  <c r="K145" i="55"/>
  <c r="F145" i="55"/>
  <c r="I145" i="55" s="1"/>
  <c r="C145" i="55"/>
  <c r="M144" i="55"/>
  <c r="L144" i="55"/>
  <c r="K144" i="55"/>
  <c r="F144" i="55"/>
  <c r="I144" i="55" s="1"/>
  <c r="C144" i="55"/>
  <c r="M143" i="55"/>
  <c r="L143" i="55"/>
  <c r="K143" i="55"/>
  <c r="F143" i="55"/>
  <c r="I143" i="55" s="1"/>
  <c r="C143" i="55"/>
  <c r="M142" i="55"/>
  <c r="L142" i="55"/>
  <c r="K142" i="55"/>
  <c r="F142" i="55"/>
  <c r="I142" i="55" s="1"/>
  <c r="C142" i="55"/>
  <c r="M141" i="55"/>
  <c r="L141" i="55"/>
  <c r="K141" i="55"/>
  <c r="F141" i="55"/>
  <c r="I141" i="55" s="1"/>
  <c r="C141" i="55"/>
  <c r="M140" i="55"/>
  <c r="L140" i="55"/>
  <c r="K140" i="55"/>
  <c r="F140" i="55"/>
  <c r="I140" i="55" s="1"/>
  <c r="C140" i="55"/>
  <c r="M139" i="55"/>
  <c r="L139" i="55"/>
  <c r="K139" i="55"/>
  <c r="F139" i="55"/>
  <c r="I139" i="55" s="1"/>
  <c r="C139" i="55"/>
  <c r="M138" i="55"/>
  <c r="L138" i="55"/>
  <c r="K138" i="55"/>
  <c r="F138" i="55"/>
  <c r="I138" i="55" s="1"/>
  <c r="C138" i="55"/>
  <c r="M137" i="55"/>
  <c r="L137" i="55"/>
  <c r="K137" i="55"/>
  <c r="F137" i="55"/>
  <c r="I137" i="55" s="1"/>
  <c r="C137" i="55"/>
  <c r="M136" i="55"/>
  <c r="L136" i="55"/>
  <c r="K136" i="55"/>
  <c r="F136" i="55"/>
  <c r="I136" i="55" s="1"/>
  <c r="C136" i="55"/>
  <c r="M135" i="55"/>
  <c r="L135" i="55"/>
  <c r="K135" i="55"/>
  <c r="F135" i="55"/>
  <c r="I135" i="55" s="1"/>
  <c r="C135" i="55"/>
  <c r="M134" i="55"/>
  <c r="L134" i="55"/>
  <c r="K134" i="55"/>
  <c r="F134" i="55"/>
  <c r="I134" i="55" s="1"/>
  <c r="C134" i="55"/>
  <c r="M133" i="55"/>
  <c r="L133" i="55"/>
  <c r="K133" i="55"/>
  <c r="F133" i="55"/>
  <c r="I133" i="55" s="1"/>
  <c r="C133" i="55"/>
  <c r="M132" i="55"/>
  <c r="L132" i="55"/>
  <c r="K132" i="55"/>
  <c r="F132" i="55"/>
  <c r="I132" i="55" s="1"/>
  <c r="C132" i="55"/>
  <c r="M131" i="55"/>
  <c r="L131" i="55"/>
  <c r="K131" i="55"/>
  <c r="F131" i="55"/>
  <c r="I131" i="55" s="1"/>
  <c r="C131" i="55"/>
  <c r="M130" i="55"/>
  <c r="L130" i="55"/>
  <c r="K130" i="55"/>
  <c r="F130" i="55"/>
  <c r="I130" i="55" s="1"/>
  <c r="C130" i="55"/>
  <c r="M129" i="55"/>
  <c r="L129" i="55"/>
  <c r="K129" i="55"/>
  <c r="F129" i="55"/>
  <c r="I129" i="55" s="1"/>
  <c r="C129" i="55"/>
  <c r="M128" i="55"/>
  <c r="L128" i="55"/>
  <c r="K128" i="55"/>
  <c r="F128" i="55"/>
  <c r="I128" i="55" s="1"/>
  <c r="C128" i="55"/>
  <c r="M127" i="55"/>
  <c r="L127" i="55"/>
  <c r="K127" i="55"/>
  <c r="F127" i="55"/>
  <c r="I127" i="55" s="1"/>
  <c r="C127" i="55"/>
  <c r="M126" i="55"/>
  <c r="L126" i="55"/>
  <c r="K126" i="55"/>
  <c r="F126" i="55"/>
  <c r="I126" i="55" s="1"/>
  <c r="C126" i="55"/>
  <c r="M125" i="55"/>
  <c r="L125" i="55"/>
  <c r="K125" i="55"/>
  <c r="F125" i="55"/>
  <c r="I125" i="55" s="1"/>
  <c r="C125" i="55"/>
  <c r="M124" i="55"/>
  <c r="L124" i="55"/>
  <c r="K124" i="55"/>
  <c r="F124" i="55"/>
  <c r="I124" i="55" s="1"/>
  <c r="C124" i="55"/>
  <c r="M123" i="55"/>
  <c r="L123" i="55"/>
  <c r="K123" i="55"/>
  <c r="F123" i="55"/>
  <c r="I123" i="55" s="1"/>
  <c r="C123" i="55"/>
  <c r="M122" i="55"/>
  <c r="L122" i="55"/>
  <c r="K122" i="55"/>
  <c r="F122" i="55"/>
  <c r="I122" i="55" s="1"/>
  <c r="C122" i="55"/>
  <c r="M121" i="55"/>
  <c r="L121" i="55"/>
  <c r="K121" i="55"/>
  <c r="F121" i="55"/>
  <c r="I121" i="55" s="1"/>
  <c r="C121" i="55"/>
  <c r="M120" i="55"/>
  <c r="L120" i="55"/>
  <c r="K120" i="55"/>
  <c r="F120" i="55"/>
  <c r="I120" i="55" s="1"/>
  <c r="C120" i="55"/>
  <c r="M119" i="55"/>
  <c r="L119" i="55"/>
  <c r="K119" i="55"/>
  <c r="F119" i="55"/>
  <c r="I119" i="55" s="1"/>
  <c r="C119" i="55"/>
  <c r="M17" i="55"/>
  <c r="L17" i="55"/>
  <c r="K17" i="55"/>
  <c r="F17" i="55"/>
  <c r="I17" i="55" s="1"/>
  <c r="C17" i="55"/>
  <c r="M117" i="55"/>
  <c r="L117" i="55"/>
  <c r="K117" i="55"/>
  <c r="F117" i="55"/>
  <c r="I117" i="55" s="1"/>
  <c r="C117" i="55"/>
  <c r="M116" i="55"/>
  <c r="L116" i="55"/>
  <c r="K116" i="55"/>
  <c r="F116" i="55"/>
  <c r="I116" i="55" s="1"/>
  <c r="C116" i="55"/>
  <c r="M115" i="55"/>
  <c r="L115" i="55"/>
  <c r="K115" i="55"/>
  <c r="F115" i="55"/>
  <c r="I115" i="55" s="1"/>
  <c r="C115" i="55"/>
  <c r="M114" i="55"/>
  <c r="L114" i="55"/>
  <c r="K114" i="55"/>
  <c r="F114" i="55"/>
  <c r="I114" i="55" s="1"/>
  <c r="C114" i="55"/>
  <c r="M113" i="55"/>
  <c r="L113" i="55"/>
  <c r="K113" i="55"/>
  <c r="F113" i="55"/>
  <c r="I113" i="55" s="1"/>
  <c r="C113" i="55"/>
  <c r="M112" i="55"/>
  <c r="L112" i="55"/>
  <c r="K112" i="55"/>
  <c r="F112" i="55"/>
  <c r="I112" i="55" s="1"/>
  <c r="C112" i="55"/>
  <c r="M111" i="55"/>
  <c r="L111" i="55"/>
  <c r="K111" i="55"/>
  <c r="F111" i="55"/>
  <c r="I111" i="55" s="1"/>
  <c r="C111" i="55"/>
  <c r="M110" i="55"/>
  <c r="L110" i="55"/>
  <c r="K110" i="55"/>
  <c r="F110" i="55"/>
  <c r="I110" i="55" s="1"/>
  <c r="C110" i="55"/>
  <c r="M109" i="55"/>
  <c r="L109" i="55"/>
  <c r="K109" i="55"/>
  <c r="F109" i="55"/>
  <c r="I109" i="55" s="1"/>
  <c r="C109" i="55"/>
  <c r="M108" i="55"/>
  <c r="L108" i="55"/>
  <c r="K108" i="55"/>
  <c r="F108" i="55"/>
  <c r="I108" i="55" s="1"/>
  <c r="C108" i="55"/>
  <c r="M107" i="55"/>
  <c r="L107" i="55"/>
  <c r="K107" i="55"/>
  <c r="F107" i="55"/>
  <c r="I107" i="55" s="1"/>
  <c r="C107" i="55"/>
  <c r="M106" i="55"/>
  <c r="L106" i="55"/>
  <c r="K106" i="55"/>
  <c r="F106" i="55"/>
  <c r="I106" i="55" s="1"/>
  <c r="C106" i="55"/>
  <c r="M105" i="55"/>
  <c r="L105" i="55"/>
  <c r="K105" i="55"/>
  <c r="F105" i="55"/>
  <c r="I105" i="55" s="1"/>
  <c r="C105" i="55"/>
  <c r="M104" i="55"/>
  <c r="L104" i="55"/>
  <c r="K104" i="55"/>
  <c r="F104" i="55"/>
  <c r="I104" i="55" s="1"/>
  <c r="C104" i="55"/>
  <c r="M99" i="55"/>
  <c r="L99" i="55"/>
  <c r="K99" i="55"/>
  <c r="F99" i="55"/>
  <c r="I99" i="55" s="1"/>
  <c r="C99" i="55"/>
  <c r="M102" i="55"/>
  <c r="L102" i="55"/>
  <c r="K102" i="55"/>
  <c r="F102" i="55"/>
  <c r="I102" i="55" s="1"/>
  <c r="C102" i="55"/>
  <c r="M101" i="55"/>
  <c r="L101" i="55"/>
  <c r="K101" i="55"/>
  <c r="F101" i="55"/>
  <c r="I101" i="55" s="1"/>
  <c r="C101" i="55"/>
  <c r="M100" i="55"/>
  <c r="L100" i="55"/>
  <c r="K100" i="55"/>
  <c r="F100" i="55"/>
  <c r="I100" i="55" s="1"/>
  <c r="C100" i="55"/>
  <c r="M15" i="55"/>
  <c r="L15" i="55"/>
  <c r="K15" i="55"/>
  <c r="F15" i="55"/>
  <c r="I15" i="55" s="1"/>
  <c r="C15" i="55"/>
  <c r="M98" i="55"/>
  <c r="L98" i="55"/>
  <c r="K98" i="55"/>
  <c r="F98" i="55"/>
  <c r="I98" i="55" s="1"/>
  <c r="C98" i="55"/>
  <c r="M97" i="55"/>
  <c r="L97" i="55"/>
  <c r="K97" i="55"/>
  <c r="F97" i="55"/>
  <c r="I97" i="55" s="1"/>
  <c r="C97" i="55"/>
  <c r="M38" i="55"/>
  <c r="L38" i="55"/>
  <c r="K38" i="55"/>
  <c r="F38" i="55"/>
  <c r="I38" i="55" s="1"/>
  <c r="C38" i="55"/>
  <c r="M95" i="55"/>
  <c r="L95" i="55"/>
  <c r="K95" i="55"/>
  <c r="F95" i="55"/>
  <c r="I95" i="55" s="1"/>
  <c r="C95" i="55"/>
  <c r="M94" i="55"/>
  <c r="L94" i="55"/>
  <c r="K94" i="55"/>
  <c r="F94" i="55"/>
  <c r="I94" i="55" s="1"/>
  <c r="C94" i="55"/>
  <c r="M93" i="55"/>
  <c r="L93" i="55"/>
  <c r="K93" i="55"/>
  <c r="F93" i="55"/>
  <c r="I93" i="55" s="1"/>
  <c r="C93" i="55"/>
  <c r="M92" i="55"/>
  <c r="L92" i="55"/>
  <c r="K92" i="55"/>
  <c r="F92" i="55"/>
  <c r="I92" i="55" s="1"/>
  <c r="C92" i="55"/>
  <c r="M91" i="55"/>
  <c r="L91" i="55"/>
  <c r="K91" i="55"/>
  <c r="F91" i="55"/>
  <c r="I91" i="55" s="1"/>
  <c r="C91" i="55"/>
  <c r="M90" i="55"/>
  <c r="L90" i="55"/>
  <c r="K90" i="55"/>
  <c r="F90" i="55"/>
  <c r="I90" i="55" s="1"/>
  <c r="C90" i="55"/>
  <c r="M89" i="55"/>
  <c r="L89" i="55"/>
  <c r="K89" i="55"/>
  <c r="F89" i="55"/>
  <c r="I89" i="55" s="1"/>
  <c r="C89" i="55"/>
  <c r="M88" i="55"/>
  <c r="L88" i="55"/>
  <c r="K88" i="55"/>
  <c r="F88" i="55"/>
  <c r="I88" i="55" s="1"/>
  <c r="C88" i="55"/>
  <c r="M87" i="55"/>
  <c r="L87" i="55"/>
  <c r="K87" i="55"/>
  <c r="F87" i="55"/>
  <c r="I87" i="55" s="1"/>
  <c r="C87" i="55"/>
  <c r="M86" i="55"/>
  <c r="L86" i="55"/>
  <c r="K86" i="55"/>
  <c r="F86" i="55"/>
  <c r="I86" i="55" s="1"/>
  <c r="C86" i="55"/>
  <c r="M152" i="55"/>
  <c r="L152" i="55"/>
  <c r="K152" i="55"/>
  <c r="F152" i="55"/>
  <c r="I152" i="55" s="1"/>
  <c r="C152" i="55"/>
  <c r="M84" i="55"/>
  <c r="L84" i="55"/>
  <c r="K84" i="55"/>
  <c r="F84" i="55"/>
  <c r="I84" i="55" s="1"/>
  <c r="C84" i="55"/>
  <c r="M83" i="55"/>
  <c r="L83" i="55"/>
  <c r="K83" i="55"/>
  <c r="F83" i="55"/>
  <c r="I83" i="55" s="1"/>
  <c r="C83" i="55"/>
  <c r="M82" i="55"/>
  <c r="L82" i="55"/>
  <c r="K82" i="55"/>
  <c r="F82" i="55"/>
  <c r="I82" i="55" s="1"/>
  <c r="C82" i="55"/>
  <c r="M81" i="55"/>
  <c r="L81" i="55"/>
  <c r="K81" i="55"/>
  <c r="F81" i="55"/>
  <c r="I81" i="55" s="1"/>
  <c r="C81" i="55"/>
  <c r="M80" i="55"/>
  <c r="L80" i="55"/>
  <c r="K80" i="55"/>
  <c r="F80" i="55"/>
  <c r="I80" i="55" s="1"/>
  <c r="C80" i="55"/>
  <c r="M79" i="55"/>
  <c r="L79" i="55"/>
  <c r="K79" i="55"/>
  <c r="F79" i="55"/>
  <c r="I79" i="55" s="1"/>
  <c r="C79" i="55"/>
  <c r="M78" i="55"/>
  <c r="L78" i="55"/>
  <c r="K78" i="55"/>
  <c r="F78" i="55"/>
  <c r="I78" i="55" s="1"/>
  <c r="C78" i="55"/>
  <c r="M77" i="55"/>
  <c r="L77" i="55"/>
  <c r="K77" i="55"/>
  <c r="F77" i="55"/>
  <c r="I77" i="55" s="1"/>
  <c r="C77" i="55"/>
  <c r="M76" i="55"/>
  <c r="L76" i="55"/>
  <c r="K76" i="55"/>
  <c r="F76" i="55"/>
  <c r="I76" i="55" s="1"/>
  <c r="C76" i="55"/>
  <c r="M75" i="55"/>
  <c r="L75" i="55"/>
  <c r="K75" i="55"/>
  <c r="F75" i="55"/>
  <c r="I75" i="55" s="1"/>
  <c r="C75" i="55"/>
  <c r="M74" i="55"/>
  <c r="L74" i="55"/>
  <c r="K74" i="55"/>
  <c r="F74" i="55"/>
  <c r="I74" i="55" s="1"/>
  <c r="C74" i="55"/>
  <c r="M73" i="55"/>
  <c r="L73" i="55"/>
  <c r="K73" i="55"/>
  <c r="F73" i="55"/>
  <c r="I73" i="55" s="1"/>
  <c r="C73" i="55"/>
  <c r="M37" i="55"/>
  <c r="L37" i="55"/>
  <c r="K37" i="55"/>
  <c r="F37" i="55"/>
  <c r="I37" i="55" s="1"/>
  <c r="C37" i="55"/>
  <c r="M71" i="55"/>
  <c r="L71" i="55"/>
  <c r="K71" i="55"/>
  <c r="F71" i="55"/>
  <c r="I71" i="55" s="1"/>
  <c r="C71" i="55"/>
  <c r="M70" i="55"/>
  <c r="L70" i="55"/>
  <c r="K70" i="55"/>
  <c r="F70" i="55"/>
  <c r="I70" i="55" s="1"/>
  <c r="C70" i="55"/>
  <c r="M69" i="55"/>
  <c r="L69" i="55"/>
  <c r="K69" i="55"/>
  <c r="F69" i="55"/>
  <c r="I69" i="55" s="1"/>
  <c r="C69" i="55"/>
  <c r="M68" i="55"/>
  <c r="L68" i="55"/>
  <c r="K68" i="55"/>
  <c r="F68" i="55"/>
  <c r="I68" i="55" s="1"/>
  <c r="C68" i="55"/>
  <c r="M67" i="55"/>
  <c r="L67" i="55"/>
  <c r="K67" i="55"/>
  <c r="F67" i="55"/>
  <c r="I67" i="55" s="1"/>
  <c r="C67" i="55"/>
  <c r="M66" i="55"/>
  <c r="L66" i="55"/>
  <c r="K66" i="55"/>
  <c r="F66" i="55"/>
  <c r="I66" i="55" s="1"/>
  <c r="C66" i="55"/>
  <c r="M65" i="55"/>
  <c r="L65" i="55"/>
  <c r="K65" i="55"/>
  <c r="F65" i="55"/>
  <c r="I65" i="55" s="1"/>
  <c r="C65" i="55"/>
  <c r="M64" i="55"/>
  <c r="L64" i="55"/>
  <c r="K64" i="55"/>
  <c r="F64" i="55"/>
  <c r="I64" i="55" s="1"/>
  <c r="C64" i="55"/>
  <c r="M63" i="55"/>
  <c r="L63" i="55"/>
  <c r="K63" i="55"/>
  <c r="F63" i="55"/>
  <c r="I63" i="55" s="1"/>
  <c r="C63" i="55"/>
  <c r="M62" i="55"/>
  <c r="L62" i="55"/>
  <c r="K62" i="55"/>
  <c r="F62" i="55"/>
  <c r="I62" i="55" s="1"/>
  <c r="C62" i="55"/>
  <c r="M61" i="55"/>
  <c r="L61" i="55"/>
  <c r="K61" i="55"/>
  <c r="F61" i="55"/>
  <c r="I61" i="55" s="1"/>
  <c r="C61" i="55"/>
  <c r="M60" i="55"/>
  <c r="L60" i="55"/>
  <c r="K60" i="55"/>
  <c r="F60" i="55"/>
  <c r="I60" i="55" s="1"/>
  <c r="C60" i="55"/>
  <c r="M59" i="55"/>
  <c r="L59" i="55"/>
  <c r="K59" i="55"/>
  <c r="F59" i="55"/>
  <c r="I59" i="55" s="1"/>
  <c r="C59" i="55"/>
  <c r="M58" i="55"/>
  <c r="L58" i="55"/>
  <c r="K58" i="55"/>
  <c r="F58" i="55"/>
  <c r="I58" i="55" s="1"/>
  <c r="C58" i="55"/>
  <c r="M57" i="55"/>
  <c r="L57" i="55"/>
  <c r="K57" i="55"/>
  <c r="F57" i="55"/>
  <c r="I57" i="55" s="1"/>
  <c r="C57" i="55"/>
  <c r="M56" i="55"/>
  <c r="L56" i="55"/>
  <c r="K56" i="55"/>
  <c r="F56" i="55"/>
  <c r="I56" i="55" s="1"/>
  <c r="C56" i="55"/>
  <c r="M55" i="55"/>
  <c r="L55" i="55"/>
  <c r="K55" i="55"/>
  <c r="F55" i="55"/>
  <c r="I55" i="55" s="1"/>
  <c r="C55" i="55"/>
  <c r="M54" i="55"/>
  <c r="L54" i="55"/>
  <c r="K54" i="55"/>
  <c r="F54" i="55"/>
  <c r="I54" i="55" s="1"/>
  <c r="C54" i="55"/>
  <c r="M53" i="55"/>
  <c r="L53" i="55"/>
  <c r="K53" i="55"/>
  <c r="F53" i="55"/>
  <c r="I53" i="55" s="1"/>
  <c r="C53" i="55"/>
  <c r="M52" i="55"/>
  <c r="L52" i="55"/>
  <c r="K52" i="55"/>
  <c r="F52" i="55"/>
  <c r="I52" i="55" s="1"/>
  <c r="C52" i="55"/>
  <c r="M51" i="55"/>
  <c r="L51" i="55"/>
  <c r="K51" i="55"/>
  <c r="F51" i="55"/>
  <c r="I51" i="55" s="1"/>
  <c r="C51" i="55"/>
  <c r="M50" i="55"/>
  <c r="L50" i="55"/>
  <c r="K50" i="55"/>
  <c r="F50" i="55"/>
  <c r="I50" i="55" s="1"/>
  <c r="C50" i="55"/>
  <c r="M49" i="55"/>
  <c r="L49" i="55"/>
  <c r="K49" i="55"/>
  <c r="F49" i="55"/>
  <c r="I49" i="55" s="1"/>
  <c r="C49" i="55"/>
  <c r="M48" i="55"/>
  <c r="L48" i="55"/>
  <c r="K48" i="55"/>
  <c r="F48" i="55"/>
  <c r="I48" i="55" s="1"/>
  <c r="C48" i="55"/>
  <c r="M47" i="55"/>
  <c r="L47" i="55"/>
  <c r="K47" i="55"/>
  <c r="F47" i="55"/>
  <c r="I47" i="55" s="1"/>
  <c r="C47" i="55"/>
  <c r="M46" i="55"/>
  <c r="L46" i="55"/>
  <c r="K46" i="55"/>
  <c r="F46" i="55"/>
  <c r="I46" i="55" s="1"/>
  <c r="C46" i="55"/>
  <c r="M45" i="55"/>
  <c r="L45" i="55"/>
  <c r="K45" i="55"/>
  <c r="F45" i="55"/>
  <c r="I45" i="55" s="1"/>
  <c r="C45" i="55"/>
  <c r="M44" i="55"/>
  <c r="L44" i="55"/>
  <c r="K44" i="55"/>
  <c r="F44" i="55"/>
  <c r="I44" i="55" s="1"/>
  <c r="C44" i="55"/>
  <c r="M43" i="55"/>
  <c r="L43" i="55"/>
  <c r="K43" i="55"/>
  <c r="F43" i="55"/>
  <c r="I43" i="55" s="1"/>
  <c r="C43" i="55"/>
  <c r="M42" i="55"/>
  <c r="L42" i="55"/>
  <c r="K42" i="55"/>
  <c r="F42" i="55"/>
  <c r="I42" i="55" s="1"/>
  <c r="C42" i="55"/>
  <c r="M41" i="55"/>
  <c r="L41" i="55"/>
  <c r="K41" i="55"/>
  <c r="F41" i="55"/>
  <c r="I41" i="55" s="1"/>
  <c r="C41" i="55"/>
  <c r="M40" i="55"/>
  <c r="L40" i="55"/>
  <c r="K40" i="55"/>
  <c r="F40" i="55"/>
  <c r="I40" i="55" s="1"/>
  <c r="C40" i="55"/>
  <c r="M39" i="55"/>
  <c r="L39" i="55"/>
  <c r="K39" i="55"/>
  <c r="F39" i="55"/>
  <c r="I39" i="55" s="1"/>
  <c r="C39" i="55"/>
  <c r="M96" i="55"/>
  <c r="L96" i="55"/>
  <c r="K96" i="55"/>
  <c r="F96" i="55"/>
  <c r="I96" i="55" s="1"/>
  <c r="C96" i="55"/>
  <c r="M103" i="55"/>
  <c r="L103" i="55"/>
  <c r="K103" i="55"/>
  <c r="F103" i="55"/>
  <c r="I103" i="55" s="1"/>
  <c r="C103" i="55"/>
  <c r="M36" i="55"/>
  <c r="L36" i="55"/>
  <c r="K36" i="55"/>
  <c r="F36" i="55"/>
  <c r="I36" i="55" s="1"/>
  <c r="C36" i="55"/>
  <c r="M35" i="55"/>
  <c r="L35" i="55"/>
  <c r="K35" i="55"/>
  <c r="F35" i="55"/>
  <c r="I35" i="55" s="1"/>
  <c r="C35" i="55"/>
  <c r="M34" i="55"/>
  <c r="L34" i="55"/>
  <c r="K34" i="55"/>
  <c r="F34" i="55"/>
  <c r="I34" i="55" s="1"/>
  <c r="C34" i="55"/>
  <c r="M33" i="55"/>
  <c r="L33" i="55"/>
  <c r="K33" i="55"/>
  <c r="F33" i="55"/>
  <c r="I33" i="55" s="1"/>
  <c r="C33" i="55"/>
  <c r="M32" i="55"/>
  <c r="L32" i="55"/>
  <c r="K32" i="55"/>
  <c r="F32" i="55"/>
  <c r="I32" i="55" s="1"/>
  <c r="C32" i="55"/>
  <c r="M85" i="55"/>
  <c r="L85" i="55"/>
  <c r="K85" i="55"/>
  <c r="F85" i="55"/>
  <c r="I85" i="55" s="1"/>
  <c r="C85" i="55"/>
  <c r="M30" i="55"/>
  <c r="L30" i="55"/>
  <c r="K30" i="55"/>
  <c r="F30" i="55"/>
  <c r="I30" i="55" s="1"/>
  <c r="C30" i="55"/>
  <c r="M29" i="55"/>
  <c r="L29" i="55"/>
  <c r="K29" i="55"/>
  <c r="F29" i="55"/>
  <c r="I29" i="55" s="1"/>
  <c r="C29" i="55"/>
  <c r="M28" i="55"/>
  <c r="L28" i="55"/>
  <c r="K28" i="55"/>
  <c r="F28" i="55"/>
  <c r="I28" i="55" s="1"/>
  <c r="C28" i="55"/>
  <c r="M27" i="55"/>
  <c r="L27" i="55"/>
  <c r="K27" i="55"/>
  <c r="F27" i="55"/>
  <c r="I27" i="55" s="1"/>
  <c r="C27" i="55"/>
  <c r="M26" i="55"/>
  <c r="L26" i="55"/>
  <c r="K26" i="55"/>
  <c r="F26" i="55"/>
  <c r="I26" i="55" s="1"/>
  <c r="C26" i="55"/>
  <c r="M25" i="55"/>
  <c r="L25" i="55"/>
  <c r="K25" i="55"/>
  <c r="F25" i="55"/>
  <c r="I25" i="55" s="1"/>
  <c r="C25" i="55"/>
  <c r="M24" i="55"/>
  <c r="L24" i="55"/>
  <c r="K24" i="55"/>
  <c r="F24" i="55"/>
  <c r="I24" i="55" s="1"/>
  <c r="C24" i="55"/>
  <c r="M23" i="55"/>
  <c r="L23" i="55"/>
  <c r="K23" i="55"/>
  <c r="F23" i="55"/>
  <c r="I23" i="55" s="1"/>
  <c r="C23" i="55"/>
  <c r="M22" i="55"/>
  <c r="L22" i="55"/>
  <c r="K22" i="55"/>
  <c r="F22" i="55"/>
  <c r="I22" i="55" s="1"/>
  <c r="C22" i="55"/>
  <c r="M21" i="55"/>
  <c r="L21" i="55"/>
  <c r="K21" i="55"/>
  <c r="F21" i="55"/>
  <c r="I21" i="55" s="1"/>
  <c r="C21" i="55"/>
  <c r="M20" i="55"/>
  <c r="L20" i="55"/>
  <c r="K20" i="55"/>
  <c r="F20" i="55"/>
  <c r="I20" i="55" s="1"/>
  <c r="C20" i="55"/>
  <c r="M19" i="55"/>
  <c r="L19" i="55"/>
  <c r="K19" i="55"/>
  <c r="F19" i="55"/>
  <c r="I19" i="55" s="1"/>
  <c r="C19" i="55"/>
  <c r="M18" i="55"/>
  <c r="L18" i="55"/>
  <c r="K18" i="55"/>
  <c r="F18" i="55"/>
  <c r="I18" i="55" s="1"/>
  <c r="C18" i="55"/>
  <c r="M118" i="55"/>
  <c r="L118" i="55"/>
  <c r="K118" i="55"/>
  <c r="F118" i="55"/>
  <c r="I118" i="55" s="1"/>
  <c r="C118" i="55"/>
  <c r="M16" i="55"/>
  <c r="L16" i="55"/>
  <c r="K16" i="55"/>
  <c r="F16" i="55"/>
  <c r="I16" i="55" s="1"/>
  <c r="C16" i="55"/>
  <c r="M72" i="55"/>
  <c r="L72" i="55"/>
  <c r="K72" i="55"/>
  <c r="F72" i="55"/>
  <c r="I72" i="55" s="1"/>
  <c r="C72" i="55"/>
  <c r="M14" i="55"/>
  <c r="L14" i="55"/>
  <c r="K14" i="55"/>
  <c r="F14" i="55"/>
  <c r="I14" i="55" s="1"/>
  <c r="C14" i="55"/>
  <c r="M13" i="55"/>
  <c r="L13" i="55"/>
  <c r="K13" i="55"/>
  <c r="F13" i="55"/>
  <c r="I13" i="55" s="1"/>
  <c r="C13" i="55"/>
  <c r="M12" i="55"/>
  <c r="L12" i="55"/>
  <c r="K12" i="55"/>
  <c r="F12" i="55"/>
  <c r="I12" i="55" s="1"/>
  <c r="C12" i="55"/>
  <c r="M11" i="55"/>
  <c r="L11" i="55"/>
  <c r="K11" i="55"/>
  <c r="F11" i="55"/>
  <c r="I11" i="55" s="1"/>
  <c r="C11" i="55"/>
  <c r="M10" i="55"/>
  <c r="L10" i="55"/>
  <c r="K10" i="55"/>
  <c r="F10" i="55"/>
  <c r="I10" i="55" s="1"/>
  <c r="C10" i="55"/>
  <c r="M9" i="55"/>
  <c r="L9" i="55"/>
  <c r="K9" i="55"/>
  <c r="F9" i="55"/>
  <c r="I9" i="55" s="1"/>
  <c r="C9" i="55"/>
  <c r="M8" i="55"/>
  <c r="L8" i="55"/>
  <c r="K8" i="55"/>
  <c r="F8" i="55"/>
  <c r="I8" i="55" s="1"/>
  <c r="C8" i="55"/>
  <c r="M7" i="55"/>
  <c r="L7" i="55"/>
  <c r="K7" i="55"/>
  <c r="F7" i="55"/>
  <c r="I7" i="55" s="1"/>
  <c r="C7" i="55"/>
  <c r="M6" i="55"/>
  <c r="L6" i="55"/>
  <c r="K6" i="55"/>
  <c r="F6" i="55"/>
  <c r="I6" i="55" s="1"/>
  <c r="C6" i="55"/>
  <c r="M5" i="55"/>
  <c r="L5" i="55"/>
  <c r="K5" i="55"/>
  <c r="F5" i="55"/>
  <c r="I5" i="55" s="1"/>
  <c r="C5" i="55"/>
  <c r="M4" i="55"/>
  <c r="L4" i="55"/>
  <c r="K4" i="55"/>
  <c r="F4" i="55"/>
  <c r="I4" i="55" s="1"/>
  <c r="C4" i="55"/>
  <c r="M3" i="55"/>
  <c r="L3" i="55"/>
  <c r="K3" i="55"/>
  <c r="F3" i="55"/>
  <c r="I3" i="55" s="1"/>
  <c r="C3" i="55"/>
  <c r="M169" i="54"/>
  <c r="L169" i="54"/>
  <c r="K169" i="54"/>
  <c r="J169" i="54"/>
  <c r="F169" i="54"/>
  <c r="I169" i="54" s="1"/>
  <c r="C169" i="54"/>
  <c r="M168" i="54"/>
  <c r="L168" i="54"/>
  <c r="K168" i="54"/>
  <c r="J168" i="54"/>
  <c r="F168" i="54"/>
  <c r="I168" i="54" s="1"/>
  <c r="C168" i="54"/>
  <c r="M167" i="54"/>
  <c r="L167" i="54"/>
  <c r="K167" i="54"/>
  <c r="J167" i="54"/>
  <c r="F167" i="54"/>
  <c r="I167" i="54" s="1"/>
  <c r="C167" i="54"/>
  <c r="M166" i="54"/>
  <c r="L166" i="54"/>
  <c r="K166" i="54"/>
  <c r="J166" i="54"/>
  <c r="F166" i="54"/>
  <c r="I166" i="54" s="1"/>
  <c r="C166" i="54"/>
  <c r="M165" i="54"/>
  <c r="L165" i="54"/>
  <c r="K165" i="54"/>
  <c r="J165" i="54"/>
  <c r="F165" i="54"/>
  <c r="I165" i="54" s="1"/>
  <c r="C165" i="54"/>
  <c r="M164" i="54"/>
  <c r="L164" i="54"/>
  <c r="K164" i="54"/>
  <c r="J164" i="54"/>
  <c r="F164" i="54"/>
  <c r="I164" i="54" s="1"/>
  <c r="C164" i="54"/>
  <c r="M163" i="54"/>
  <c r="L163" i="54"/>
  <c r="K163" i="54"/>
  <c r="J163" i="54"/>
  <c r="F163" i="54"/>
  <c r="I163" i="54" s="1"/>
  <c r="C163" i="54"/>
  <c r="M162" i="54"/>
  <c r="L162" i="54"/>
  <c r="K162" i="54"/>
  <c r="J162" i="54"/>
  <c r="F162" i="54"/>
  <c r="I162" i="54" s="1"/>
  <c r="C162" i="54"/>
  <c r="M161" i="54"/>
  <c r="L161" i="54"/>
  <c r="K161" i="54"/>
  <c r="J161" i="54"/>
  <c r="F161" i="54"/>
  <c r="I161" i="54" s="1"/>
  <c r="C161" i="54"/>
  <c r="M160" i="54"/>
  <c r="L160" i="54"/>
  <c r="K160" i="54"/>
  <c r="J160" i="54"/>
  <c r="F160" i="54"/>
  <c r="I160" i="54" s="1"/>
  <c r="C160" i="54"/>
  <c r="M159" i="54"/>
  <c r="L159" i="54"/>
  <c r="K159" i="54"/>
  <c r="J159" i="54"/>
  <c r="F159" i="54"/>
  <c r="I159" i="54" s="1"/>
  <c r="C159" i="54"/>
  <c r="M158" i="54"/>
  <c r="L158" i="54"/>
  <c r="K158" i="54"/>
  <c r="J158" i="54"/>
  <c r="F158" i="54"/>
  <c r="I158" i="54" s="1"/>
  <c r="C158" i="54"/>
  <c r="M157" i="54"/>
  <c r="L157" i="54"/>
  <c r="K157" i="54"/>
  <c r="J157" i="54"/>
  <c r="F157" i="54"/>
  <c r="I157" i="54" s="1"/>
  <c r="C157" i="54"/>
  <c r="M156" i="54"/>
  <c r="L156" i="54"/>
  <c r="K156" i="54"/>
  <c r="J156" i="54"/>
  <c r="F156" i="54"/>
  <c r="I156" i="54" s="1"/>
  <c r="C156" i="54"/>
  <c r="M155" i="54"/>
  <c r="L155" i="54"/>
  <c r="K155" i="54"/>
  <c r="J155" i="54"/>
  <c r="F155" i="54"/>
  <c r="I155" i="54" s="1"/>
  <c r="C155" i="54"/>
  <c r="M154" i="54"/>
  <c r="L154" i="54"/>
  <c r="K154" i="54"/>
  <c r="J154" i="54"/>
  <c r="F154" i="54"/>
  <c r="I154" i="54" s="1"/>
  <c r="C154" i="54"/>
  <c r="M153" i="54"/>
  <c r="L153" i="54"/>
  <c r="K153" i="54"/>
  <c r="J153" i="54"/>
  <c r="F153" i="54"/>
  <c r="I153" i="54" s="1"/>
  <c r="C153" i="54"/>
  <c r="M152" i="54"/>
  <c r="L152" i="54"/>
  <c r="K152" i="54"/>
  <c r="J152" i="54"/>
  <c r="F152" i="54"/>
  <c r="I152" i="54" s="1"/>
  <c r="C152" i="54"/>
  <c r="M151" i="54"/>
  <c r="L151" i="54"/>
  <c r="K151" i="54"/>
  <c r="J151" i="54"/>
  <c r="F151" i="54"/>
  <c r="I151" i="54" s="1"/>
  <c r="C151" i="54"/>
  <c r="M150" i="54"/>
  <c r="L150" i="54"/>
  <c r="K150" i="54"/>
  <c r="J150" i="54"/>
  <c r="F150" i="54"/>
  <c r="I150" i="54" s="1"/>
  <c r="C150" i="54"/>
  <c r="M149" i="54"/>
  <c r="L149" i="54"/>
  <c r="K149" i="54"/>
  <c r="J149" i="54"/>
  <c r="F149" i="54"/>
  <c r="I149" i="54" s="1"/>
  <c r="C149" i="54"/>
  <c r="M148" i="54"/>
  <c r="L148" i="54"/>
  <c r="K148" i="54"/>
  <c r="J148" i="54"/>
  <c r="F148" i="54"/>
  <c r="I148" i="54" s="1"/>
  <c r="C148" i="54"/>
  <c r="M147" i="54"/>
  <c r="L147" i="54"/>
  <c r="K147" i="54"/>
  <c r="J147" i="54"/>
  <c r="F147" i="54"/>
  <c r="I147" i="54" s="1"/>
  <c r="C147" i="54"/>
  <c r="M124" i="54"/>
  <c r="L124" i="54"/>
  <c r="K124" i="54"/>
  <c r="J124" i="54"/>
  <c r="F124" i="54"/>
  <c r="I124" i="54" s="1"/>
  <c r="C124" i="54"/>
  <c r="M145" i="54"/>
  <c r="L145" i="54"/>
  <c r="K145" i="54"/>
  <c r="J145" i="54"/>
  <c r="F145" i="54"/>
  <c r="I145" i="54" s="1"/>
  <c r="C145" i="54"/>
  <c r="M144" i="54"/>
  <c r="L144" i="54"/>
  <c r="K144" i="54"/>
  <c r="J144" i="54"/>
  <c r="F144" i="54"/>
  <c r="I144" i="54" s="1"/>
  <c r="C144" i="54"/>
  <c r="M143" i="54"/>
  <c r="L143" i="54"/>
  <c r="K143" i="54"/>
  <c r="J143" i="54"/>
  <c r="F143" i="54"/>
  <c r="I143" i="54" s="1"/>
  <c r="C143" i="54"/>
  <c r="M142" i="54"/>
  <c r="L142" i="54"/>
  <c r="K142" i="54"/>
  <c r="J142" i="54"/>
  <c r="F142" i="54"/>
  <c r="I142" i="54" s="1"/>
  <c r="C142" i="54"/>
  <c r="M141" i="54"/>
  <c r="L141" i="54"/>
  <c r="K141" i="54"/>
  <c r="J141" i="54"/>
  <c r="F141" i="54"/>
  <c r="I141" i="54" s="1"/>
  <c r="C141" i="54"/>
  <c r="M140" i="54"/>
  <c r="L140" i="54"/>
  <c r="K140" i="54"/>
  <c r="J140" i="54"/>
  <c r="F140" i="54"/>
  <c r="I140" i="54" s="1"/>
  <c r="C140" i="54"/>
  <c r="M139" i="54"/>
  <c r="L139" i="54"/>
  <c r="K139" i="54"/>
  <c r="J139" i="54"/>
  <c r="F139" i="54"/>
  <c r="I139" i="54" s="1"/>
  <c r="C139" i="54"/>
  <c r="M138" i="54"/>
  <c r="L138" i="54"/>
  <c r="K138" i="54"/>
  <c r="J138" i="54"/>
  <c r="F138" i="54"/>
  <c r="I138" i="54" s="1"/>
  <c r="C138" i="54"/>
  <c r="M137" i="54"/>
  <c r="L137" i="54"/>
  <c r="K137" i="54"/>
  <c r="J137" i="54"/>
  <c r="F137" i="54"/>
  <c r="I137" i="54" s="1"/>
  <c r="C137" i="54"/>
  <c r="M136" i="54"/>
  <c r="L136" i="54"/>
  <c r="K136" i="54"/>
  <c r="J136" i="54"/>
  <c r="F136" i="54"/>
  <c r="I136" i="54" s="1"/>
  <c r="C136" i="54"/>
  <c r="M135" i="54"/>
  <c r="L135" i="54"/>
  <c r="K135" i="54"/>
  <c r="J135" i="54"/>
  <c r="F135" i="54"/>
  <c r="I135" i="54" s="1"/>
  <c r="C135" i="54"/>
  <c r="M134" i="54"/>
  <c r="L134" i="54"/>
  <c r="K134" i="54"/>
  <c r="J134" i="54"/>
  <c r="F134" i="54"/>
  <c r="I134" i="54" s="1"/>
  <c r="C134" i="54"/>
  <c r="M133" i="54"/>
  <c r="L133" i="54"/>
  <c r="K133" i="54"/>
  <c r="J133" i="54"/>
  <c r="F133" i="54"/>
  <c r="I133" i="54" s="1"/>
  <c r="C133" i="54"/>
  <c r="M132" i="54"/>
  <c r="L132" i="54"/>
  <c r="K132" i="54"/>
  <c r="J132" i="54"/>
  <c r="F132" i="54"/>
  <c r="I132" i="54" s="1"/>
  <c r="C132" i="54"/>
  <c r="M131" i="54"/>
  <c r="L131" i="54"/>
  <c r="K131" i="54"/>
  <c r="J131" i="54"/>
  <c r="F131" i="54"/>
  <c r="I131" i="54" s="1"/>
  <c r="C131" i="54"/>
  <c r="M130" i="54"/>
  <c r="L130" i="54"/>
  <c r="K130" i="54"/>
  <c r="J130" i="54"/>
  <c r="F130" i="54"/>
  <c r="I130" i="54" s="1"/>
  <c r="C130" i="54"/>
  <c r="M129" i="54"/>
  <c r="L129" i="54"/>
  <c r="K129" i="54"/>
  <c r="J129" i="54"/>
  <c r="F129" i="54"/>
  <c r="I129" i="54" s="1"/>
  <c r="C129" i="54"/>
  <c r="M128" i="54"/>
  <c r="L128" i="54"/>
  <c r="K128" i="54"/>
  <c r="J128" i="54"/>
  <c r="F128" i="54"/>
  <c r="I128" i="54" s="1"/>
  <c r="C128" i="54"/>
  <c r="M127" i="54"/>
  <c r="L127" i="54"/>
  <c r="K127" i="54"/>
  <c r="J127" i="54"/>
  <c r="F127" i="54"/>
  <c r="I127" i="54" s="1"/>
  <c r="C127" i="54"/>
  <c r="M126" i="54"/>
  <c r="L126" i="54"/>
  <c r="K126" i="54"/>
  <c r="J126" i="54"/>
  <c r="F126" i="54"/>
  <c r="I126" i="54" s="1"/>
  <c r="C126" i="54"/>
  <c r="M125" i="54"/>
  <c r="L125" i="54"/>
  <c r="K125" i="54"/>
  <c r="J125" i="54"/>
  <c r="F125" i="54"/>
  <c r="I125" i="54" s="1"/>
  <c r="C125" i="54"/>
  <c r="M146" i="54"/>
  <c r="L146" i="54"/>
  <c r="K146" i="54"/>
  <c r="J146" i="54"/>
  <c r="F146" i="54"/>
  <c r="I146" i="54" s="1"/>
  <c r="C146" i="54"/>
  <c r="M123" i="54"/>
  <c r="L123" i="54"/>
  <c r="K123" i="54"/>
  <c r="J123" i="54"/>
  <c r="F123" i="54"/>
  <c r="I123" i="54" s="1"/>
  <c r="C123" i="54"/>
  <c r="M122" i="54"/>
  <c r="L122" i="54"/>
  <c r="K122" i="54"/>
  <c r="J122" i="54"/>
  <c r="F122" i="54"/>
  <c r="I122" i="54" s="1"/>
  <c r="C122" i="54"/>
  <c r="M121" i="54"/>
  <c r="L121" i="54"/>
  <c r="K121" i="54"/>
  <c r="J121" i="54"/>
  <c r="F121" i="54"/>
  <c r="I121" i="54" s="1"/>
  <c r="C121" i="54"/>
  <c r="M120" i="54"/>
  <c r="L120" i="54"/>
  <c r="K120" i="54"/>
  <c r="J120" i="54"/>
  <c r="F120" i="54"/>
  <c r="I120" i="54" s="1"/>
  <c r="C120" i="54"/>
  <c r="M119" i="54"/>
  <c r="L119" i="54"/>
  <c r="K119" i="54"/>
  <c r="J119" i="54"/>
  <c r="F119" i="54"/>
  <c r="I119" i="54" s="1"/>
  <c r="C119" i="54"/>
  <c r="M118" i="54"/>
  <c r="L118" i="54"/>
  <c r="K118" i="54"/>
  <c r="J118" i="54"/>
  <c r="F118" i="54"/>
  <c r="I118" i="54" s="1"/>
  <c r="C118" i="54"/>
  <c r="M117" i="54"/>
  <c r="L117" i="54"/>
  <c r="K117" i="54"/>
  <c r="J117" i="54"/>
  <c r="F117" i="54"/>
  <c r="I117" i="54" s="1"/>
  <c r="C117" i="54"/>
  <c r="M116" i="54"/>
  <c r="L116" i="54"/>
  <c r="K116" i="54"/>
  <c r="J116" i="54"/>
  <c r="F116" i="54"/>
  <c r="I116" i="54" s="1"/>
  <c r="C116" i="54"/>
  <c r="M115" i="54"/>
  <c r="L115" i="54"/>
  <c r="K115" i="54"/>
  <c r="J115" i="54"/>
  <c r="F115" i="54"/>
  <c r="I115" i="54" s="1"/>
  <c r="C115" i="54"/>
  <c r="M114" i="54"/>
  <c r="L114" i="54"/>
  <c r="K114" i="54"/>
  <c r="J114" i="54"/>
  <c r="F114" i="54"/>
  <c r="I114" i="54" s="1"/>
  <c r="C114" i="54"/>
  <c r="M113" i="54"/>
  <c r="L113" i="54"/>
  <c r="K113" i="54"/>
  <c r="J113" i="54"/>
  <c r="F113" i="54"/>
  <c r="I113" i="54" s="1"/>
  <c r="C113" i="54"/>
  <c r="M112" i="54"/>
  <c r="L112" i="54"/>
  <c r="K112" i="54"/>
  <c r="J112" i="54"/>
  <c r="F112" i="54"/>
  <c r="I112" i="54" s="1"/>
  <c r="C112" i="54"/>
  <c r="M111" i="54"/>
  <c r="L111" i="54"/>
  <c r="K111" i="54"/>
  <c r="J111" i="54"/>
  <c r="F111" i="54"/>
  <c r="I111" i="54" s="1"/>
  <c r="C111" i="54"/>
  <c r="M110" i="54"/>
  <c r="L110" i="54"/>
  <c r="K110" i="54"/>
  <c r="J110" i="54"/>
  <c r="F110" i="54"/>
  <c r="I110" i="54" s="1"/>
  <c r="C110" i="54"/>
  <c r="M109" i="54"/>
  <c r="L109" i="54"/>
  <c r="K109" i="54"/>
  <c r="J109" i="54"/>
  <c r="F109" i="54"/>
  <c r="I109" i="54" s="1"/>
  <c r="C109" i="54"/>
  <c r="M108" i="54"/>
  <c r="L108" i="54"/>
  <c r="K108" i="54"/>
  <c r="J108" i="54"/>
  <c r="F108" i="54"/>
  <c r="I108" i="54" s="1"/>
  <c r="C108" i="54"/>
  <c r="M107" i="54"/>
  <c r="L107" i="54"/>
  <c r="K107" i="54"/>
  <c r="J107" i="54"/>
  <c r="F107" i="54"/>
  <c r="I107" i="54" s="1"/>
  <c r="C107" i="54"/>
  <c r="M106" i="54"/>
  <c r="L106" i="54"/>
  <c r="K106" i="54"/>
  <c r="J106" i="54"/>
  <c r="F106" i="54"/>
  <c r="I106" i="54" s="1"/>
  <c r="C106" i="54"/>
  <c r="M105" i="54"/>
  <c r="L105" i="54"/>
  <c r="K105" i="54"/>
  <c r="J105" i="54"/>
  <c r="F105" i="54"/>
  <c r="I105" i="54" s="1"/>
  <c r="C105" i="54"/>
  <c r="M104" i="54"/>
  <c r="L104" i="54"/>
  <c r="K104" i="54"/>
  <c r="J104" i="54"/>
  <c r="F104" i="54"/>
  <c r="I104" i="54" s="1"/>
  <c r="C104" i="54"/>
  <c r="M103" i="54"/>
  <c r="L103" i="54"/>
  <c r="K103" i="54"/>
  <c r="J103" i="54"/>
  <c r="F103" i="54"/>
  <c r="I103" i="54" s="1"/>
  <c r="C103" i="54"/>
  <c r="M102" i="54"/>
  <c r="L102" i="54"/>
  <c r="K102" i="54"/>
  <c r="J102" i="54"/>
  <c r="F102" i="54"/>
  <c r="I102" i="54" s="1"/>
  <c r="C102" i="54"/>
  <c r="M101" i="54"/>
  <c r="L101" i="54"/>
  <c r="K101" i="54"/>
  <c r="J101" i="54"/>
  <c r="F101" i="54"/>
  <c r="I101" i="54" s="1"/>
  <c r="C101" i="54"/>
  <c r="M100" i="54"/>
  <c r="L100" i="54"/>
  <c r="K100" i="54"/>
  <c r="J100" i="54"/>
  <c r="F100" i="54"/>
  <c r="I100" i="54" s="1"/>
  <c r="C100" i="54"/>
  <c r="M99" i="54"/>
  <c r="L99" i="54"/>
  <c r="K99" i="54"/>
  <c r="J99" i="54"/>
  <c r="F99" i="54"/>
  <c r="I99" i="54" s="1"/>
  <c r="C99" i="54"/>
  <c r="M98" i="54"/>
  <c r="L98" i="54"/>
  <c r="K98" i="54"/>
  <c r="J98" i="54"/>
  <c r="F98" i="54"/>
  <c r="I98" i="54" s="1"/>
  <c r="C98" i="54"/>
  <c r="M97" i="54"/>
  <c r="L97" i="54"/>
  <c r="K97" i="54"/>
  <c r="J97" i="54"/>
  <c r="F97" i="54"/>
  <c r="I97" i="54" s="1"/>
  <c r="C97" i="54"/>
  <c r="M96" i="54"/>
  <c r="L96" i="54"/>
  <c r="K96" i="54"/>
  <c r="J96" i="54"/>
  <c r="F96" i="54"/>
  <c r="I96" i="54" s="1"/>
  <c r="C96" i="54"/>
  <c r="M95" i="54"/>
  <c r="L95" i="54"/>
  <c r="K95" i="54"/>
  <c r="J95" i="54"/>
  <c r="F95" i="54"/>
  <c r="I95" i="54" s="1"/>
  <c r="C95" i="54"/>
  <c r="M94" i="54"/>
  <c r="L94" i="54"/>
  <c r="K94" i="54"/>
  <c r="J94" i="54"/>
  <c r="F94" i="54"/>
  <c r="I94" i="54" s="1"/>
  <c r="C94" i="54"/>
  <c r="M93" i="54"/>
  <c r="L93" i="54"/>
  <c r="K93" i="54"/>
  <c r="J93" i="54"/>
  <c r="F93" i="54"/>
  <c r="I93" i="54" s="1"/>
  <c r="C93" i="54"/>
  <c r="M92" i="54"/>
  <c r="L92" i="54"/>
  <c r="K92" i="54"/>
  <c r="J92" i="54"/>
  <c r="F92" i="54"/>
  <c r="I92" i="54" s="1"/>
  <c r="C92" i="54"/>
  <c r="M91" i="54"/>
  <c r="L91" i="54"/>
  <c r="K91" i="54"/>
  <c r="J91" i="54"/>
  <c r="F91" i="54"/>
  <c r="I91" i="54" s="1"/>
  <c r="C91" i="54"/>
  <c r="M90" i="54"/>
  <c r="L90" i="54"/>
  <c r="K90" i="54"/>
  <c r="J90" i="54"/>
  <c r="F90" i="54"/>
  <c r="I90" i="54" s="1"/>
  <c r="C90" i="54"/>
  <c r="M89" i="54"/>
  <c r="L89" i="54"/>
  <c r="K89" i="54"/>
  <c r="J89" i="54"/>
  <c r="F89" i="54"/>
  <c r="I89" i="54" s="1"/>
  <c r="C89" i="54"/>
  <c r="M88" i="54"/>
  <c r="L88" i="54"/>
  <c r="K88" i="54"/>
  <c r="J88" i="54"/>
  <c r="F88" i="54"/>
  <c r="I88" i="54" s="1"/>
  <c r="C88" i="54"/>
  <c r="M87" i="54"/>
  <c r="L87" i="54"/>
  <c r="K87" i="54"/>
  <c r="J87" i="54"/>
  <c r="F87" i="54"/>
  <c r="I87" i="54" s="1"/>
  <c r="C87" i="54"/>
  <c r="M86" i="54"/>
  <c r="L86" i="54"/>
  <c r="K86" i="54"/>
  <c r="J86" i="54"/>
  <c r="F86" i="54"/>
  <c r="I86" i="54" s="1"/>
  <c r="C86" i="54"/>
  <c r="M85" i="54"/>
  <c r="L85" i="54"/>
  <c r="K85" i="54"/>
  <c r="J85" i="54"/>
  <c r="F85" i="54"/>
  <c r="I85" i="54" s="1"/>
  <c r="C85" i="54"/>
  <c r="M84" i="54"/>
  <c r="L84" i="54"/>
  <c r="K84" i="54"/>
  <c r="J84" i="54"/>
  <c r="F84" i="54"/>
  <c r="I84" i="54" s="1"/>
  <c r="C84" i="54"/>
  <c r="M83" i="54"/>
  <c r="L83" i="54"/>
  <c r="K83" i="54"/>
  <c r="J83" i="54"/>
  <c r="F83" i="54"/>
  <c r="I83" i="54" s="1"/>
  <c r="C83" i="54"/>
  <c r="M82" i="54"/>
  <c r="L82" i="54"/>
  <c r="K82" i="54"/>
  <c r="J82" i="54"/>
  <c r="F82" i="54"/>
  <c r="I82" i="54" s="1"/>
  <c r="C82" i="54"/>
  <c r="M81" i="54"/>
  <c r="L81" i="54"/>
  <c r="K81" i="54"/>
  <c r="J81" i="54"/>
  <c r="F81" i="54"/>
  <c r="I81" i="54" s="1"/>
  <c r="C81" i="54"/>
  <c r="M80" i="54"/>
  <c r="L80" i="54"/>
  <c r="K80" i="54"/>
  <c r="J80" i="54"/>
  <c r="F80" i="54"/>
  <c r="I80" i="54" s="1"/>
  <c r="C80" i="54"/>
  <c r="M79" i="54"/>
  <c r="L79" i="54"/>
  <c r="K79" i="54"/>
  <c r="J79" i="54"/>
  <c r="F79" i="54"/>
  <c r="I79" i="54" s="1"/>
  <c r="C79" i="54"/>
  <c r="M78" i="54"/>
  <c r="L78" i="54"/>
  <c r="K78" i="54"/>
  <c r="J78" i="54"/>
  <c r="F78" i="54"/>
  <c r="I78" i="54" s="1"/>
  <c r="C78" i="54"/>
  <c r="M77" i="54"/>
  <c r="L77" i="54"/>
  <c r="K77" i="54"/>
  <c r="J77" i="54"/>
  <c r="F77" i="54"/>
  <c r="I77" i="54" s="1"/>
  <c r="C77" i="54"/>
  <c r="M4" i="54"/>
  <c r="L4" i="54"/>
  <c r="K4" i="54"/>
  <c r="J4" i="54"/>
  <c r="F4" i="54"/>
  <c r="I4" i="54" s="1"/>
  <c r="C4" i="54"/>
  <c r="M75" i="54"/>
  <c r="L75" i="54"/>
  <c r="K75" i="54"/>
  <c r="J75" i="54"/>
  <c r="F75" i="54"/>
  <c r="I75" i="54" s="1"/>
  <c r="C75" i="54"/>
  <c r="M74" i="54"/>
  <c r="L74" i="54"/>
  <c r="K74" i="54"/>
  <c r="J74" i="54"/>
  <c r="F74" i="54"/>
  <c r="I74" i="54" s="1"/>
  <c r="C74" i="54"/>
  <c r="M73" i="54"/>
  <c r="L73" i="54"/>
  <c r="K73" i="54"/>
  <c r="J73" i="54"/>
  <c r="F73" i="54"/>
  <c r="I73" i="54" s="1"/>
  <c r="C73" i="54"/>
  <c r="M72" i="54"/>
  <c r="L72" i="54"/>
  <c r="K72" i="54"/>
  <c r="J72" i="54"/>
  <c r="F72" i="54"/>
  <c r="I72" i="54" s="1"/>
  <c r="C72" i="54"/>
  <c r="M71" i="54"/>
  <c r="L71" i="54"/>
  <c r="K71" i="54"/>
  <c r="J71" i="54"/>
  <c r="F71" i="54"/>
  <c r="I71" i="54" s="1"/>
  <c r="C71" i="54"/>
  <c r="M70" i="54"/>
  <c r="L70" i="54"/>
  <c r="K70" i="54"/>
  <c r="J70" i="54"/>
  <c r="F70" i="54"/>
  <c r="I70" i="54" s="1"/>
  <c r="C70" i="54"/>
  <c r="M69" i="54"/>
  <c r="L69" i="54"/>
  <c r="K69" i="54"/>
  <c r="J69" i="54"/>
  <c r="F69" i="54"/>
  <c r="I69" i="54" s="1"/>
  <c r="C69" i="54"/>
  <c r="M68" i="54"/>
  <c r="L68" i="54"/>
  <c r="K68" i="54"/>
  <c r="J68" i="54"/>
  <c r="F68" i="54"/>
  <c r="I68" i="54" s="1"/>
  <c r="C68" i="54"/>
  <c r="M67" i="54"/>
  <c r="L67" i="54"/>
  <c r="K67" i="54"/>
  <c r="J67" i="54"/>
  <c r="F67" i="54"/>
  <c r="I67" i="54" s="1"/>
  <c r="C67" i="54"/>
  <c r="M66" i="54"/>
  <c r="L66" i="54"/>
  <c r="K66" i="54"/>
  <c r="J66" i="54"/>
  <c r="F66" i="54"/>
  <c r="I66" i="54" s="1"/>
  <c r="C66" i="54"/>
  <c r="M65" i="54"/>
  <c r="L65" i="54"/>
  <c r="K65" i="54"/>
  <c r="J65" i="54"/>
  <c r="F65" i="54"/>
  <c r="I65" i="54" s="1"/>
  <c r="C65" i="54"/>
  <c r="M64" i="54"/>
  <c r="L64" i="54"/>
  <c r="K64" i="54"/>
  <c r="J64" i="54"/>
  <c r="F64" i="54"/>
  <c r="I64" i="54" s="1"/>
  <c r="C64" i="54"/>
  <c r="M63" i="54"/>
  <c r="L63" i="54"/>
  <c r="K63" i="54"/>
  <c r="J63" i="54"/>
  <c r="F63" i="54"/>
  <c r="I63" i="54" s="1"/>
  <c r="C63" i="54"/>
  <c r="M62" i="54"/>
  <c r="L62" i="54"/>
  <c r="K62" i="54"/>
  <c r="J62" i="54"/>
  <c r="F62" i="54"/>
  <c r="I62" i="54" s="1"/>
  <c r="C62" i="54"/>
  <c r="M61" i="54"/>
  <c r="L61" i="54"/>
  <c r="K61" i="54"/>
  <c r="J61" i="54"/>
  <c r="F61" i="54"/>
  <c r="I61" i="54" s="1"/>
  <c r="C61" i="54"/>
  <c r="M60" i="54"/>
  <c r="L60" i="54"/>
  <c r="K60" i="54"/>
  <c r="J60" i="54"/>
  <c r="F60" i="54"/>
  <c r="I60" i="54" s="1"/>
  <c r="C60" i="54"/>
  <c r="M59" i="54"/>
  <c r="L59" i="54"/>
  <c r="K59" i="54"/>
  <c r="J59" i="54"/>
  <c r="F59" i="54"/>
  <c r="I59" i="54" s="1"/>
  <c r="C59" i="54"/>
  <c r="M58" i="54"/>
  <c r="L58" i="54"/>
  <c r="K58" i="54"/>
  <c r="J58" i="54"/>
  <c r="F58" i="54"/>
  <c r="I58" i="54" s="1"/>
  <c r="C58" i="54"/>
  <c r="M57" i="54"/>
  <c r="L57" i="54"/>
  <c r="K57" i="54"/>
  <c r="J57" i="54"/>
  <c r="F57" i="54"/>
  <c r="I57" i="54" s="1"/>
  <c r="C57" i="54"/>
  <c r="M56" i="54"/>
  <c r="L56" i="54"/>
  <c r="K56" i="54"/>
  <c r="J56" i="54"/>
  <c r="F56" i="54"/>
  <c r="I56" i="54" s="1"/>
  <c r="C56" i="54"/>
  <c r="M55" i="54"/>
  <c r="L55" i="54"/>
  <c r="K55" i="54"/>
  <c r="J55" i="54"/>
  <c r="F55" i="54"/>
  <c r="I55" i="54" s="1"/>
  <c r="C55" i="54"/>
  <c r="M54" i="54"/>
  <c r="L54" i="54"/>
  <c r="K54" i="54"/>
  <c r="J54" i="54"/>
  <c r="F54" i="54"/>
  <c r="I54" i="54" s="1"/>
  <c r="C54" i="54"/>
  <c r="M53" i="54"/>
  <c r="L53" i="54"/>
  <c r="K53" i="54"/>
  <c r="J53" i="54"/>
  <c r="F53" i="54"/>
  <c r="I53" i="54" s="1"/>
  <c r="C53" i="54"/>
  <c r="M52" i="54"/>
  <c r="L52" i="54"/>
  <c r="K52" i="54"/>
  <c r="J52" i="54"/>
  <c r="F52" i="54"/>
  <c r="I52" i="54" s="1"/>
  <c r="C52" i="54"/>
  <c r="M51" i="54"/>
  <c r="L51" i="54"/>
  <c r="K51" i="54"/>
  <c r="J51" i="54"/>
  <c r="F51" i="54"/>
  <c r="I51" i="54" s="1"/>
  <c r="C51" i="54"/>
  <c r="M50" i="54"/>
  <c r="L50" i="54"/>
  <c r="K50" i="54"/>
  <c r="J50" i="54"/>
  <c r="F50" i="54"/>
  <c r="I50" i="54" s="1"/>
  <c r="C50" i="54"/>
  <c r="M49" i="54"/>
  <c r="L49" i="54"/>
  <c r="K49" i="54"/>
  <c r="J49" i="54"/>
  <c r="F49" i="54"/>
  <c r="I49" i="54" s="1"/>
  <c r="C49" i="54"/>
  <c r="M48" i="54"/>
  <c r="L48" i="54"/>
  <c r="K48" i="54"/>
  <c r="J48" i="54"/>
  <c r="F48" i="54"/>
  <c r="I48" i="54" s="1"/>
  <c r="C48" i="54"/>
  <c r="M47" i="54"/>
  <c r="L47" i="54"/>
  <c r="K47" i="54"/>
  <c r="J47" i="54"/>
  <c r="F47" i="54"/>
  <c r="I47" i="54" s="1"/>
  <c r="C47" i="54"/>
  <c r="M46" i="54"/>
  <c r="L46" i="54"/>
  <c r="K46" i="54"/>
  <c r="J46" i="54"/>
  <c r="F46" i="54"/>
  <c r="I46" i="54" s="1"/>
  <c r="C46" i="54"/>
  <c r="M45" i="54"/>
  <c r="L45" i="54"/>
  <c r="K45" i="54"/>
  <c r="J45" i="54"/>
  <c r="F45" i="54"/>
  <c r="I45" i="54" s="1"/>
  <c r="C45" i="54"/>
  <c r="M44" i="54"/>
  <c r="L44" i="54"/>
  <c r="K44" i="54"/>
  <c r="J44" i="54"/>
  <c r="F44" i="54"/>
  <c r="I44" i="54" s="1"/>
  <c r="C44" i="54"/>
  <c r="M43" i="54"/>
  <c r="L43" i="54"/>
  <c r="K43" i="54"/>
  <c r="J43" i="54"/>
  <c r="F43" i="54"/>
  <c r="I43" i="54" s="1"/>
  <c r="C43" i="54"/>
  <c r="M42" i="54"/>
  <c r="L42" i="54"/>
  <c r="K42" i="54"/>
  <c r="J42" i="54"/>
  <c r="F42" i="54"/>
  <c r="I42" i="54" s="1"/>
  <c r="C42" i="54"/>
  <c r="M41" i="54"/>
  <c r="L41" i="54"/>
  <c r="K41" i="54"/>
  <c r="J41" i="54"/>
  <c r="F41" i="54"/>
  <c r="I41" i="54" s="1"/>
  <c r="C41" i="54"/>
  <c r="M40" i="54"/>
  <c r="L40" i="54"/>
  <c r="K40" i="54"/>
  <c r="J40" i="54"/>
  <c r="F40" i="54"/>
  <c r="I40" i="54" s="1"/>
  <c r="C40" i="54"/>
  <c r="M39" i="54"/>
  <c r="L39" i="54"/>
  <c r="K39" i="54"/>
  <c r="J39" i="54"/>
  <c r="F39" i="54"/>
  <c r="I39" i="54" s="1"/>
  <c r="C39" i="54"/>
  <c r="M38" i="54"/>
  <c r="L38" i="54"/>
  <c r="K38" i="54"/>
  <c r="J38" i="54"/>
  <c r="F38" i="54"/>
  <c r="I38" i="54" s="1"/>
  <c r="C38" i="54"/>
  <c r="M37" i="54"/>
  <c r="L37" i="54"/>
  <c r="K37" i="54"/>
  <c r="J37" i="54"/>
  <c r="F37" i="54"/>
  <c r="I37" i="54" s="1"/>
  <c r="C37" i="54"/>
  <c r="M36" i="54"/>
  <c r="L36" i="54"/>
  <c r="K36" i="54"/>
  <c r="J36" i="54"/>
  <c r="F36" i="54"/>
  <c r="I36" i="54" s="1"/>
  <c r="C36" i="54"/>
  <c r="M35" i="54"/>
  <c r="L35" i="54"/>
  <c r="K35" i="54"/>
  <c r="J35" i="54"/>
  <c r="F35" i="54"/>
  <c r="I35" i="54" s="1"/>
  <c r="C35" i="54"/>
  <c r="M34" i="54"/>
  <c r="L34" i="54"/>
  <c r="K34" i="54"/>
  <c r="J34" i="54"/>
  <c r="F34" i="54"/>
  <c r="I34" i="54" s="1"/>
  <c r="C34" i="54"/>
  <c r="M33" i="54"/>
  <c r="L33" i="54"/>
  <c r="K33" i="54"/>
  <c r="J33" i="54"/>
  <c r="F33" i="54"/>
  <c r="I33" i="54" s="1"/>
  <c r="C33" i="54"/>
  <c r="M32" i="54"/>
  <c r="L32" i="54"/>
  <c r="K32" i="54"/>
  <c r="J32" i="54"/>
  <c r="F32" i="54"/>
  <c r="I32" i="54" s="1"/>
  <c r="C32" i="54"/>
  <c r="M31" i="54"/>
  <c r="L31" i="54"/>
  <c r="K31" i="54"/>
  <c r="J31" i="54"/>
  <c r="F31" i="54"/>
  <c r="I31" i="54" s="1"/>
  <c r="C31" i="54"/>
  <c r="M30" i="54"/>
  <c r="L30" i="54"/>
  <c r="K30" i="54"/>
  <c r="J30" i="54"/>
  <c r="F30" i="54"/>
  <c r="I30" i="54" s="1"/>
  <c r="C30" i="54"/>
  <c r="M29" i="54"/>
  <c r="L29" i="54"/>
  <c r="K29" i="54"/>
  <c r="J29" i="54"/>
  <c r="F29" i="54"/>
  <c r="I29" i="54" s="1"/>
  <c r="C29" i="54"/>
  <c r="M28" i="54"/>
  <c r="L28" i="54"/>
  <c r="K28" i="54"/>
  <c r="J28" i="54"/>
  <c r="F28" i="54"/>
  <c r="I28" i="54" s="1"/>
  <c r="C28" i="54"/>
  <c r="M27" i="54"/>
  <c r="L27" i="54"/>
  <c r="K27" i="54"/>
  <c r="J27" i="54"/>
  <c r="F27" i="54"/>
  <c r="I27" i="54" s="1"/>
  <c r="C27" i="54"/>
  <c r="M26" i="54"/>
  <c r="L26" i="54"/>
  <c r="K26" i="54"/>
  <c r="J26" i="54"/>
  <c r="F26" i="54"/>
  <c r="I26" i="54" s="1"/>
  <c r="C26" i="54"/>
  <c r="M25" i="54"/>
  <c r="L25" i="54"/>
  <c r="K25" i="54"/>
  <c r="J25" i="54"/>
  <c r="F25" i="54"/>
  <c r="I25" i="54" s="1"/>
  <c r="C25" i="54"/>
  <c r="M24" i="54"/>
  <c r="L24" i="54"/>
  <c r="K24" i="54"/>
  <c r="J24" i="54"/>
  <c r="F24" i="54"/>
  <c r="I24" i="54" s="1"/>
  <c r="C24" i="54"/>
  <c r="M23" i="54"/>
  <c r="L23" i="54"/>
  <c r="K23" i="54"/>
  <c r="J23" i="54"/>
  <c r="F23" i="54"/>
  <c r="I23" i="54" s="1"/>
  <c r="C23" i="54"/>
  <c r="M22" i="54"/>
  <c r="L22" i="54"/>
  <c r="K22" i="54"/>
  <c r="J22" i="54"/>
  <c r="F22" i="54"/>
  <c r="I22" i="54" s="1"/>
  <c r="C22" i="54"/>
  <c r="M21" i="54"/>
  <c r="L21" i="54"/>
  <c r="K21" i="54"/>
  <c r="J21" i="54"/>
  <c r="F21" i="54"/>
  <c r="I21" i="54" s="1"/>
  <c r="C21" i="54"/>
  <c r="M20" i="54"/>
  <c r="L20" i="54"/>
  <c r="K20" i="54"/>
  <c r="J20" i="54"/>
  <c r="F20" i="54"/>
  <c r="I20" i="54" s="1"/>
  <c r="C20" i="54"/>
  <c r="M19" i="54"/>
  <c r="L19" i="54"/>
  <c r="K19" i="54"/>
  <c r="J19" i="54"/>
  <c r="F19" i="54"/>
  <c r="I19" i="54" s="1"/>
  <c r="C19" i="54"/>
  <c r="M18" i="54"/>
  <c r="L18" i="54"/>
  <c r="K18" i="54"/>
  <c r="J18" i="54"/>
  <c r="F18" i="54"/>
  <c r="I18" i="54" s="1"/>
  <c r="C18" i="54"/>
  <c r="M17" i="54"/>
  <c r="L17" i="54"/>
  <c r="K17" i="54"/>
  <c r="J17" i="54"/>
  <c r="F17" i="54"/>
  <c r="I17" i="54" s="1"/>
  <c r="C17" i="54"/>
  <c r="M16" i="54"/>
  <c r="L16" i="54"/>
  <c r="K16" i="54"/>
  <c r="J16" i="54"/>
  <c r="F16" i="54"/>
  <c r="I16" i="54" s="1"/>
  <c r="C16" i="54"/>
  <c r="M15" i="54"/>
  <c r="L15" i="54"/>
  <c r="K15" i="54"/>
  <c r="J15" i="54"/>
  <c r="F15" i="54"/>
  <c r="I15" i="54" s="1"/>
  <c r="C15" i="54"/>
  <c r="M14" i="54"/>
  <c r="L14" i="54"/>
  <c r="K14" i="54"/>
  <c r="J14" i="54"/>
  <c r="F14" i="54"/>
  <c r="I14" i="54" s="1"/>
  <c r="C14" i="54"/>
  <c r="M13" i="54"/>
  <c r="L13" i="54"/>
  <c r="K13" i="54"/>
  <c r="J13" i="54"/>
  <c r="F13" i="54"/>
  <c r="I13" i="54" s="1"/>
  <c r="C13" i="54"/>
  <c r="M12" i="54"/>
  <c r="L12" i="54"/>
  <c r="K12" i="54"/>
  <c r="J12" i="54"/>
  <c r="F12" i="54"/>
  <c r="I12" i="54" s="1"/>
  <c r="C12" i="54"/>
  <c r="M11" i="54"/>
  <c r="L11" i="54"/>
  <c r="K11" i="54"/>
  <c r="J11" i="54"/>
  <c r="F11" i="54"/>
  <c r="I11" i="54" s="1"/>
  <c r="C11" i="54"/>
  <c r="M10" i="54"/>
  <c r="L10" i="54"/>
  <c r="K10" i="54"/>
  <c r="J10" i="54"/>
  <c r="F10" i="54"/>
  <c r="I10" i="54" s="1"/>
  <c r="C10" i="54"/>
  <c r="M9" i="54"/>
  <c r="L9" i="54"/>
  <c r="K9" i="54"/>
  <c r="J9" i="54"/>
  <c r="F9" i="54"/>
  <c r="I9" i="54" s="1"/>
  <c r="C9" i="54"/>
  <c r="M8" i="54"/>
  <c r="L8" i="54"/>
  <c r="K8" i="54"/>
  <c r="J8" i="54"/>
  <c r="F8" i="54"/>
  <c r="I8" i="54" s="1"/>
  <c r="C8" i="54"/>
  <c r="M7" i="54"/>
  <c r="L7" i="54"/>
  <c r="K7" i="54"/>
  <c r="J7" i="54"/>
  <c r="F7" i="54"/>
  <c r="I7" i="54" s="1"/>
  <c r="C7" i="54"/>
  <c r="M6" i="54"/>
  <c r="L6" i="54"/>
  <c r="K6" i="54"/>
  <c r="J6" i="54"/>
  <c r="F6" i="54"/>
  <c r="I6" i="54" s="1"/>
  <c r="C6" i="54"/>
  <c r="M5" i="54"/>
  <c r="L5" i="54"/>
  <c r="K5" i="54"/>
  <c r="J5" i="54"/>
  <c r="F5" i="54"/>
  <c r="I5" i="54" s="1"/>
  <c r="C5" i="54"/>
  <c r="M76" i="54"/>
  <c r="L76" i="54"/>
  <c r="K76" i="54"/>
  <c r="J76" i="54"/>
  <c r="F76" i="54"/>
  <c r="I76" i="54" s="1"/>
  <c r="C76" i="54"/>
  <c r="M3" i="54"/>
  <c r="L3" i="54"/>
  <c r="K3" i="54"/>
  <c r="J3" i="54"/>
  <c r="F3" i="54"/>
  <c r="I3" i="54" s="1"/>
  <c r="C3" i="54"/>
  <c r="M107" i="45"/>
  <c r="L107" i="45"/>
  <c r="K107" i="45"/>
  <c r="J107" i="45"/>
  <c r="F107" i="45"/>
  <c r="I107" i="45" s="1"/>
  <c r="C107" i="45"/>
  <c r="M168" i="45"/>
  <c r="L168" i="45"/>
  <c r="K168" i="45"/>
  <c r="J168" i="45"/>
  <c r="F168" i="45"/>
  <c r="I168" i="45" s="1"/>
  <c r="C168" i="45"/>
  <c r="M131" i="45"/>
  <c r="L131" i="45"/>
  <c r="K131" i="45"/>
  <c r="J131" i="45"/>
  <c r="F131" i="45"/>
  <c r="I131" i="45" s="1"/>
  <c r="C131" i="45"/>
  <c r="M166" i="45"/>
  <c r="L166" i="45"/>
  <c r="K166" i="45"/>
  <c r="J166" i="45"/>
  <c r="F166" i="45"/>
  <c r="I166" i="45" s="1"/>
  <c r="C166" i="45"/>
  <c r="M165" i="45"/>
  <c r="L165" i="45"/>
  <c r="K165" i="45"/>
  <c r="J165" i="45"/>
  <c r="F165" i="45"/>
  <c r="I165" i="45" s="1"/>
  <c r="C165" i="45"/>
  <c r="M164" i="45"/>
  <c r="L164" i="45"/>
  <c r="K164" i="45"/>
  <c r="J164" i="45"/>
  <c r="F164" i="45"/>
  <c r="I164" i="45" s="1"/>
  <c r="C164" i="45"/>
  <c r="M163" i="45"/>
  <c r="L163" i="45"/>
  <c r="K163" i="45"/>
  <c r="J163" i="45"/>
  <c r="F163" i="45"/>
  <c r="I163" i="45" s="1"/>
  <c r="C163" i="45"/>
  <c r="M162" i="45"/>
  <c r="L162" i="45"/>
  <c r="K162" i="45"/>
  <c r="J162" i="45"/>
  <c r="F162" i="45"/>
  <c r="I162" i="45" s="1"/>
  <c r="C162" i="45"/>
  <c r="M158" i="45"/>
  <c r="L158" i="45"/>
  <c r="K158" i="45"/>
  <c r="J158" i="45"/>
  <c r="F158" i="45"/>
  <c r="I158" i="45" s="1"/>
  <c r="C158" i="45"/>
  <c r="M75" i="45"/>
  <c r="L75" i="45"/>
  <c r="K75" i="45"/>
  <c r="J75" i="45"/>
  <c r="F75" i="45"/>
  <c r="I75" i="45" s="1"/>
  <c r="C75" i="45"/>
  <c r="M159" i="45"/>
  <c r="L159" i="45"/>
  <c r="K159" i="45"/>
  <c r="J159" i="45"/>
  <c r="F159" i="45"/>
  <c r="I159" i="45" s="1"/>
  <c r="C159" i="45"/>
  <c r="M160" i="45"/>
  <c r="L160" i="45"/>
  <c r="K160" i="45"/>
  <c r="J160" i="45"/>
  <c r="F160" i="45"/>
  <c r="I160" i="45" s="1"/>
  <c r="C160" i="45"/>
  <c r="M157" i="45"/>
  <c r="L157" i="45"/>
  <c r="K157" i="45"/>
  <c r="J157" i="45"/>
  <c r="F157" i="45"/>
  <c r="I157" i="45" s="1"/>
  <c r="C157" i="45"/>
  <c r="M156" i="45"/>
  <c r="L156" i="45"/>
  <c r="K156" i="45"/>
  <c r="J156" i="45"/>
  <c r="F156" i="45"/>
  <c r="I156" i="45" s="1"/>
  <c r="C156" i="45"/>
  <c r="M155" i="45"/>
  <c r="L155" i="45"/>
  <c r="K155" i="45"/>
  <c r="J155" i="45"/>
  <c r="F155" i="45"/>
  <c r="I155" i="45" s="1"/>
  <c r="C155" i="45"/>
  <c r="M41" i="45"/>
  <c r="L41" i="45"/>
  <c r="K41" i="45"/>
  <c r="J41" i="45"/>
  <c r="F41" i="45"/>
  <c r="I41" i="45" s="1"/>
  <c r="C41" i="45"/>
  <c r="M153" i="45"/>
  <c r="L153" i="45"/>
  <c r="K153" i="45"/>
  <c r="J153" i="45"/>
  <c r="F153" i="45"/>
  <c r="I153" i="45" s="1"/>
  <c r="C153" i="45"/>
  <c r="M152" i="45"/>
  <c r="L152" i="45"/>
  <c r="K152" i="45"/>
  <c r="J152" i="45"/>
  <c r="F152" i="45"/>
  <c r="I152" i="45" s="1"/>
  <c r="C152" i="45"/>
  <c r="M151" i="45"/>
  <c r="L151" i="45"/>
  <c r="K151" i="45"/>
  <c r="J151" i="45"/>
  <c r="F151" i="45"/>
  <c r="I151" i="45" s="1"/>
  <c r="C151" i="45"/>
  <c r="M150" i="45"/>
  <c r="L150" i="45"/>
  <c r="K150" i="45"/>
  <c r="J150" i="45"/>
  <c r="F150" i="45"/>
  <c r="I150" i="45" s="1"/>
  <c r="C150" i="45"/>
  <c r="M46" i="45"/>
  <c r="L46" i="45"/>
  <c r="K46" i="45"/>
  <c r="J46" i="45"/>
  <c r="F46" i="45"/>
  <c r="I46" i="45" s="1"/>
  <c r="C46" i="45"/>
  <c r="M148" i="45"/>
  <c r="L148" i="45"/>
  <c r="K148" i="45"/>
  <c r="J148" i="45"/>
  <c r="F148" i="45"/>
  <c r="I148" i="45" s="1"/>
  <c r="C148" i="45"/>
  <c r="M147" i="45"/>
  <c r="L147" i="45"/>
  <c r="K147" i="45"/>
  <c r="J147" i="45"/>
  <c r="F147" i="45"/>
  <c r="I147" i="45" s="1"/>
  <c r="C147" i="45"/>
  <c r="M146" i="45"/>
  <c r="L146" i="45"/>
  <c r="K146" i="45"/>
  <c r="J146" i="45"/>
  <c r="F146" i="45"/>
  <c r="I146" i="45" s="1"/>
  <c r="C146" i="45"/>
  <c r="M143" i="45"/>
  <c r="L143" i="45"/>
  <c r="K143" i="45"/>
  <c r="J143" i="45"/>
  <c r="F143" i="45"/>
  <c r="I143" i="45" s="1"/>
  <c r="C143" i="45"/>
  <c r="M40" i="45"/>
  <c r="L40" i="45"/>
  <c r="K40" i="45"/>
  <c r="J40" i="45"/>
  <c r="F40" i="45"/>
  <c r="I40" i="45" s="1"/>
  <c r="C40" i="45"/>
  <c r="M135" i="45"/>
  <c r="L135" i="45"/>
  <c r="K135" i="45"/>
  <c r="J135" i="45"/>
  <c r="F135" i="45"/>
  <c r="I135" i="45" s="1"/>
  <c r="C135" i="45"/>
  <c r="M142" i="45"/>
  <c r="L142" i="45"/>
  <c r="K142" i="45"/>
  <c r="J142" i="45"/>
  <c r="F142" i="45"/>
  <c r="I142" i="45" s="1"/>
  <c r="C142" i="45"/>
  <c r="M141" i="45"/>
  <c r="L141" i="45"/>
  <c r="K141" i="45"/>
  <c r="J141" i="45"/>
  <c r="F141" i="45"/>
  <c r="I141" i="45" s="1"/>
  <c r="C141" i="45"/>
  <c r="M140" i="45"/>
  <c r="L140" i="45"/>
  <c r="K140" i="45"/>
  <c r="J140" i="45"/>
  <c r="F140" i="45"/>
  <c r="I140" i="45" s="1"/>
  <c r="C140" i="45"/>
  <c r="M139" i="45"/>
  <c r="L139" i="45"/>
  <c r="K139" i="45"/>
  <c r="J139" i="45"/>
  <c r="F139" i="45"/>
  <c r="I139" i="45" s="1"/>
  <c r="C139" i="45"/>
  <c r="M138" i="45"/>
  <c r="L138" i="45"/>
  <c r="K138" i="45"/>
  <c r="J138" i="45"/>
  <c r="F138" i="45"/>
  <c r="I138" i="45" s="1"/>
  <c r="C138" i="45"/>
  <c r="M137" i="45"/>
  <c r="L137" i="45"/>
  <c r="K137" i="45"/>
  <c r="J137" i="45"/>
  <c r="F137" i="45"/>
  <c r="I137" i="45" s="1"/>
  <c r="C137" i="45"/>
  <c r="M136" i="45"/>
  <c r="L136" i="45"/>
  <c r="K136" i="45"/>
  <c r="J136" i="45"/>
  <c r="F136" i="45"/>
  <c r="I136" i="45" s="1"/>
  <c r="C136" i="45"/>
  <c r="M16" i="45"/>
  <c r="L16" i="45"/>
  <c r="K16" i="45"/>
  <c r="J16" i="45"/>
  <c r="F16" i="45"/>
  <c r="I16" i="45" s="1"/>
  <c r="C16" i="45"/>
  <c r="M134" i="45"/>
  <c r="L134" i="45"/>
  <c r="K134" i="45"/>
  <c r="J134" i="45"/>
  <c r="F134" i="45"/>
  <c r="I134" i="45" s="1"/>
  <c r="C134" i="45"/>
  <c r="M133" i="45"/>
  <c r="L133" i="45"/>
  <c r="K133" i="45"/>
  <c r="J133" i="45"/>
  <c r="F133" i="45"/>
  <c r="I133" i="45" s="1"/>
  <c r="C133" i="45"/>
  <c r="M132" i="45"/>
  <c r="L132" i="45"/>
  <c r="K132" i="45"/>
  <c r="J132" i="45"/>
  <c r="F132" i="45"/>
  <c r="I132" i="45" s="1"/>
  <c r="C132" i="45"/>
  <c r="M167" i="45"/>
  <c r="L167" i="45"/>
  <c r="K167" i="45"/>
  <c r="J167" i="45"/>
  <c r="F167" i="45"/>
  <c r="I167" i="45" s="1"/>
  <c r="C167" i="45"/>
  <c r="M130" i="45"/>
  <c r="L130" i="45"/>
  <c r="K130" i="45"/>
  <c r="J130" i="45"/>
  <c r="F130" i="45"/>
  <c r="I130" i="45" s="1"/>
  <c r="C130" i="45"/>
  <c r="M129" i="45"/>
  <c r="L129" i="45"/>
  <c r="K129" i="45"/>
  <c r="J129" i="45"/>
  <c r="F129" i="45"/>
  <c r="I129" i="45" s="1"/>
  <c r="C129" i="45"/>
  <c r="M128" i="45"/>
  <c r="L128" i="45"/>
  <c r="K128" i="45"/>
  <c r="J128" i="45"/>
  <c r="F128" i="45"/>
  <c r="I128" i="45" s="1"/>
  <c r="C128" i="45"/>
  <c r="M127" i="45"/>
  <c r="L127" i="45"/>
  <c r="K127" i="45"/>
  <c r="J127" i="45"/>
  <c r="F127" i="45"/>
  <c r="I127" i="45" s="1"/>
  <c r="C127" i="45"/>
  <c r="M126" i="45"/>
  <c r="L126" i="45"/>
  <c r="K126" i="45"/>
  <c r="J126" i="45"/>
  <c r="F126" i="45"/>
  <c r="I126" i="45" s="1"/>
  <c r="C126" i="45"/>
  <c r="M25" i="45"/>
  <c r="L25" i="45"/>
  <c r="K25" i="45"/>
  <c r="J25" i="45"/>
  <c r="F25" i="45"/>
  <c r="I25" i="45" s="1"/>
  <c r="C25" i="45"/>
  <c r="M124" i="45"/>
  <c r="L124" i="45"/>
  <c r="K124" i="45"/>
  <c r="J124" i="45"/>
  <c r="F124" i="45"/>
  <c r="I124" i="45" s="1"/>
  <c r="C124" i="45"/>
  <c r="M123" i="45"/>
  <c r="L123" i="45"/>
  <c r="K123" i="45"/>
  <c r="J123" i="45"/>
  <c r="F123" i="45"/>
  <c r="I123" i="45" s="1"/>
  <c r="C123" i="45"/>
  <c r="M149" i="45"/>
  <c r="L149" i="45"/>
  <c r="K149" i="45"/>
  <c r="J149" i="45"/>
  <c r="F149" i="45"/>
  <c r="I149" i="45" s="1"/>
  <c r="C149" i="45"/>
  <c r="M121" i="45"/>
  <c r="L121" i="45"/>
  <c r="K121" i="45"/>
  <c r="J121" i="45"/>
  <c r="F121" i="45"/>
  <c r="I121" i="45" s="1"/>
  <c r="C121" i="45"/>
  <c r="M120" i="45"/>
  <c r="L120" i="45"/>
  <c r="K120" i="45"/>
  <c r="J120" i="45"/>
  <c r="F120" i="45"/>
  <c r="I120" i="45" s="1"/>
  <c r="C120" i="45"/>
  <c r="M119" i="45"/>
  <c r="L119" i="45"/>
  <c r="K119" i="45"/>
  <c r="J119" i="45"/>
  <c r="F119" i="45"/>
  <c r="I119" i="45" s="1"/>
  <c r="C119" i="45"/>
  <c r="M118" i="45"/>
  <c r="L118" i="45"/>
  <c r="K118" i="45"/>
  <c r="J118" i="45"/>
  <c r="F118" i="45"/>
  <c r="I118" i="45" s="1"/>
  <c r="C118" i="45"/>
  <c r="M90" i="45"/>
  <c r="L90" i="45"/>
  <c r="K90" i="45"/>
  <c r="J90" i="45"/>
  <c r="F90" i="45"/>
  <c r="I90" i="45" s="1"/>
  <c r="C90" i="45"/>
  <c r="M116" i="45"/>
  <c r="L116" i="45"/>
  <c r="K116" i="45"/>
  <c r="J116" i="45"/>
  <c r="F116" i="45"/>
  <c r="I116" i="45" s="1"/>
  <c r="C116" i="45"/>
  <c r="M115" i="45"/>
  <c r="L115" i="45"/>
  <c r="K115" i="45"/>
  <c r="J115" i="45"/>
  <c r="F115" i="45"/>
  <c r="I115" i="45" s="1"/>
  <c r="C115" i="45"/>
  <c r="M114" i="45"/>
  <c r="L114" i="45"/>
  <c r="K114" i="45"/>
  <c r="J114" i="45"/>
  <c r="F114" i="45"/>
  <c r="I114" i="45" s="1"/>
  <c r="C114" i="45"/>
  <c r="M36" i="45"/>
  <c r="L36" i="45"/>
  <c r="K36" i="45"/>
  <c r="J36" i="45"/>
  <c r="F36" i="45"/>
  <c r="I36" i="45" s="1"/>
  <c r="C36" i="45"/>
  <c r="M112" i="45"/>
  <c r="L112" i="45"/>
  <c r="K112" i="45"/>
  <c r="J112" i="45"/>
  <c r="F112" i="45"/>
  <c r="I112" i="45" s="1"/>
  <c r="C112" i="45"/>
  <c r="M111" i="45"/>
  <c r="L111" i="45"/>
  <c r="K111" i="45"/>
  <c r="J111" i="45"/>
  <c r="F111" i="45"/>
  <c r="I111" i="45" s="1"/>
  <c r="C111" i="45"/>
  <c r="M110" i="45"/>
  <c r="L110" i="45"/>
  <c r="K110" i="45"/>
  <c r="J110" i="45"/>
  <c r="F110" i="45"/>
  <c r="I110" i="45" s="1"/>
  <c r="C110" i="45"/>
  <c r="M109" i="45"/>
  <c r="L109" i="45"/>
  <c r="K109" i="45"/>
  <c r="J109" i="45"/>
  <c r="F109" i="45"/>
  <c r="I109" i="45" s="1"/>
  <c r="C109" i="45"/>
  <c r="M108" i="45"/>
  <c r="L108" i="45"/>
  <c r="K108" i="45"/>
  <c r="J108" i="45"/>
  <c r="F108" i="45"/>
  <c r="I108" i="45" s="1"/>
  <c r="C108" i="45"/>
  <c r="M154" i="45"/>
  <c r="L154" i="45"/>
  <c r="K154" i="45"/>
  <c r="J154" i="45"/>
  <c r="F154" i="45"/>
  <c r="I154" i="45" s="1"/>
  <c r="C154" i="45"/>
  <c r="M98" i="45"/>
  <c r="L98" i="45"/>
  <c r="K98" i="45"/>
  <c r="J98" i="45"/>
  <c r="F98" i="45"/>
  <c r="I98" i="45" s="1"/>
  <c r="C98" i="45"/>
  <c r="M105" i="45"/>
  <c r="L105" i="45"/>
  <c r="K105" i="45"/>
  <c r="J105" i="45"/>
  <c r="F105" i="45"/>
  <c r="I105" i="45" s="1"/>
  <c r="C105" i="45"/>
  <c r="M104" i="45"/>
  <c r="L104" i="45"/>
  <c r="K104" i="45"/>
  <c r="J104" i="45"/>
  <c r="F104" i="45"/>
  <c r="I104" i="45" s="1"/>
  <c r="C104" i="45"/>
  <c r="M103" i="45"/>
  <c r="L103" i="45"/>
  <c r="K103" i="45"/>
  <c r="J103" i="45"/>
  <c r="F103" i="45"/>
  <c r="I103" i="45" s="1"/>
  <c r="C103" i="45"/>
  <c r="M102" i="45"/>
  <c r="L102" i="45"/>
  <c r="K102" i="45"/>
  <c r="J102" i="45"/>
  <c r="F102" i="45"/>
  <c r="I102" i="45" s="1"/>
  <c r="C102" i="45"/>
  <c r="M32" i="45"/>
  <c r="L32" i="45"/>
  <c r="K32" i="45"/>
  <c r="J32" i="45"/>
  <c r="F32" i="45"/>
  <c r="I32" i="45" s="1"/>
  <c r="C32" i="45"/>
  <c r="M100" i="45"/>
  <c r="L100" i="45"/>
  <c r="K100" i="45"/>
  <c r="J100" i="45"/>
  <c r="F100" i="45"/>
  <c r="I100" i="45" s="1"/>
  <c r="C100" i="45"/>
  <c r="M99" i="45"/>
  <c r="L99" i="45"/>
  <c r="K99" i="45"/>
  <c r="J99" i="45"/>
  <c r="F99" i="45"/>
  <c r="I99" i="45" s="1"/>
  <c r="C99" i="45"/>
  <c r="M65" i="45"/>
  <c r="L65" i="45"/>
  <c r="K65" i="45"/>
  <c r="J65" i="45"/>
  <c r="F65" i="45"/>
  <c r="I65" i="45" s="1"/>
  <c r="C65" i="45"/>
  <c r="M89" i="45"/>
  <c r="L89" i="45"/>
  <c r="K89" i="45"/>
  <c r="J89" i="45"/>
  <c r="F89" i="45"/>
  <c r="I89" i="45" s="1"/>
  <c r="C89" i="45"/>
  <c r="M96" i="45"/>
  <c r="L96" i="45"/>
  <c r="K96" i="45"/>
  <c r="J96" i="45"/>
  <c r="F96" i="45"/>
  <c r="I96" i="45" s="1"/>
  <c r="C96" i="45"/>
  <c r="M95" i="45"/>
  <c r="L95" i="45"/>
  <c r="K95" i="45"/>
  <c r="J95" i="45"/>
  <c r="F95" i="45"/>
  <c r="I95" i="45" s="1"/>
  <c r="C95" i="45"/>
  <c r="M94" i="45"/>
  <c r="L94" i="45"/>
  <c r="K94" i="45"/>
  <c r="J94" i="45"/>
  <c r="F94" i="45"/>
  <c r="I94" i="45" s="1"/>
  <c r="C94" i="45"/>
  <c r="M125" i="45"/>
  <c r="L125" i="45"/>
  <c r="K125" i="45"/>
  <c r="J125" i="45"/>
  <c r="F125" i="45"/>
  <c r="I125" i="45" s="1"/>
  <c r="C125" i="45"/>
  <c r="M92" i="45"/>
  <c r="L92" i="45"/>
  <c r="K92" i="45"/>
  <c r="J92" i="45"/>
  <c r="F92" i="45"/>
  <c r="I92" i="45" s="1"/>
  <c r="C92" i="45"/>
  <c r="M91" i="45"/>
  <c r="L91" i="45"/>
  <c r="K91" i="45"/>
  <c r="J91" i="45"/>
  <c r="F91" i="45"/>
  <c r="I91" i="45" s="1"/>
  <c r="C91" i="45"/>
  <c r="M106" i="45"/>
  <c r="L106" i="45"/>
  <c r="K106" i="45"/>
  <c r="J106" i="45"/>
  <c r="F106" i="45"/>
  <c r="I106" i="45" s="1"/>
  <c r="C106" i="45"/>
  <c r="M169" i="45"/>
  <c r="L169" i="45"/>
  <c r="K169" i="45"/>
  <c r="J169" i="45"/>
  <c r="F169" i="45"/>
  <c r="I169" i="45" s="1"/>
  <c r="C169" i="45"/>
  <c r="M88" i="45"/>
  <c r="L88" i="45"/>
  <c r="K88" i="45"/>
  <c r="J88" i="45"/>
  <c r="F88" i="45"/>
  <c r="I88" i="45" s="1"/>
  <c r="C88" i="45"/>
  <c r="M101" i="45"/>
  <c r="L101" i="45"/>
  <c r="K101" i="45"/>
  <c r="J101" i="45"/>
  <c r="F101" i="45"/>
  <c r="I101" i="45" s="1"/>
  <c r="C101" i="45"/>
  <c r="M86" i="45"/>
  <c r="L86" i="45"/>
  <c r="K86" i="45"/>
  <c r="J86" i="45"/>
  <c r="F86" i="45"/>
  <c r="I86" i="45" s="1"/>
  <c r="C86" i="45"/>
  <c r="M85" i="45"/>
  <c r="L85" i="45"/>
  <c r="K85" i="45"/>
  <c r="J85" i="45"/>
  <c r="F85" i="45"/>
  <c r="I85" i="45" s="1"/>
  <c r="C85" i="45"/>
  <c r="M84" i="45"/>
  <c r="L84" i="45"/>
  <c r="K84" i="45"/>
  <c r="J84" i="45"/>
  <c r="F84" i="45"/>
  <c r="I84" i="45" s="1"/>
  <c r="C84" i="45"/>
  <c r="M83" i="45"/>
  <c r="L83" i="45"/>
  <c r="K83" i="45"/>
  <c r="J83" i="45"/>
  <c r="F83" i="45"/>
  <c r="I83" i="45" s="1"/>
  <c r="C83" i="45"/>
  <c r="M82" i="45"/>
  <c r="L82" i="45"/>
  <c r="K82" i="45"/>
  <c r="J82" i="45"/>
  <c r="F82" i="45"/>
  <c r="I82" i="45" s="1"/>
  <c r="C82" i="45"/>
  <c r="M145" i="45"/>
  <c r="L145" i="45"/>
  <c r="K145" i="45"/>
  <c r="J145" i="45"/>
  <c r="F145" i="45"/>
  <c r="I145" i="45" s="1"/>
  <c r="C145" i="45"/>
  <c r="M80" i="45"/>
  <c r="L80" i="45"/>
  <c r="K80" i="45"/>
  <c r="J80" i="45"/>
  <c r="F80" i="45"/>
  <c r="I80" i="45" s="1"/>
  <c r="C80" i="45"/>
  <c r="M79" i="45"/>
  <c r="L79" i="45"/>
  <c r="K79" i="45"/>
  <c r="J79" i="45"/>
  <c r="F79" i="45"/>
  <c r="I79" i="45" s="1"/>
  <c r="C79" i="45"/>
  <c r="M78" i="45"/>
  <c r="L78" i="45"/>
  <c r="K78" i="45"/>
  <c r="J78" i="45"/>
  <c r="F78" i="45"/>
  <c r="I78" i="45" s="1"/>
  <c r="C78" i="45"/>
  <c r="M77" i="45"/>
  <c r="L77" i="45"/>
  <c r="K77" i="45"/>
  <c r="J77" i="45"/>
  <c r="F77" i="45"/>
  <c r="I77" i="45" s="1"/>
  <c r="C77" i="45"/>
  <c r="M76" i="45"/>
  <c r="L76" i="45"/>
  <c r="K76" i="45"/>
  <c r="J76" i="45"/>
  <c r="F76" i="45"/>
  <c r="I76" i="45" s="1"/>
  <c r="C76" i="45"/>
  <c r="M144" i="45"/>
  <c r="L144" i="45"/>
  <c r="K144" i="45"/>
  <c r="J144" i="45"/>
  <c r="F144" i="45"/>
  <c r="I144" i="45" s="1"/>
  <c r="C144" i="45"/>
  <c r="M74" i="45"/>
  <c r="L74" i="45"/>
  <c r="K74" i="45"/>
  <c r="J74" i="45"/>
  <c r="F74" i="45"/>
  <c r="I74" i="45" s="1"/>
  <c r="C74" i="45"/>
  <c r="M73" i="45"/>
  <c r="L73" i="45"/>
  <c r="K73" i="45"/>
  <c r="J73" i="45"/>
  <c r="F73" i="45"/>
  <c r="I73" i="45" s="1"/>
  <c r="C73" i="45"/>
  <c r="M72" i="45"/>
  <c r="L72" i="45"/>
  <c r="K72" i="45"/>
  <c r="J72" i="45"/>
  <c r="F72" i="45"/>
  <c r="I72" i="45" s="1"/>
  <c r="C72" i="45"/>
  <c r="M71" i="45"/>
  <c r="L71" i="45"/>
  <c r="K71" i="45"/>
  <c r="J71" i="45"/>
  <c r="F71" i="45"/>
  <c r="I71" i="45" s="1"/>
  <c r="C71" i="45"/>
  <c r="M161" i="45"/>
  <c r="L161" i="45"/>
  <c r="K161" i="45"/>
  <c r="J161" i="45"/>
  <c r="F161" i="45"/>
  <c r="I161" i="45" s="1"/>
  <c r="C161" i="45"/>
  <c r="M69" i="45"/>
  <c r="L69" i="45"/>
  <c r="K69" i="45"/>
  <c r="J69" i="45"/>
  <c r="F69" i="45"/>
  <c r="I69" i="45" s="1"/>
  <c r="C69" i="45"/>
  <c r="M68" i="45"/>
  <c r="L68" i="45"/>
  <c r="K68" i="45"/>
  <c r="J68" i="45"/>
  <c r="F68" i="45"/>
  <c r="I68" i="45" s="1"/>
  <c r="C68" i="45"/>
  <c r="M67" i="45"/>
  <c r="L67" i="45"/>
  <c r="K67" i="45"/>
  <c r="J67" i="45"/>
  <c r="F67" i="45"/>
  <c r="I67" i="45" s="1"/>
  <c r="C67" i="45"/>
  <c r="M13" i="45"/>
  <c r="L13" i="45"/>
  <c r="K13" i="45"/>
  <c r="J13" i="45"/>
  <c r="F13" i="45"/>
  <c r="I13" i="45" s="1"/>
  <c r="C13" i="45"/>
  <c r="M24" i="45"/>
  <c r="L24" i="45"/>
  <c r="K24" i="45"/>
  <c r="J24" i="45"/>
  <c r="F24" i="45"/>
  <c r="I24" i="45" s="1"/>
  <c r="C24" i="45"/>
  <c r="M64" i="45"/>
  <c r="L64" i="45"/>
  <c r="K64" i="45"/>
  <c r="J64" i="45"/>
  <c r="F64" i="45"/>
  <c r="I64" i="45" s="1"/>
  <c r="C64" i="45"/>
  <c r="M63" i="45"/>
  <c r="L63" i="45"/>
  <c r="K63" i="45"/>
  <c r="J63" i="45"/>
  <c r="F63" i="45"/>
  <c r="I63" i="45" s="1"/>
  <c r="C63" i="45"/>
  <c r="M62" i="45"/>
  <c r="L62" i="45"/>
  <c r="K62" i="45"/>
  <c r="J62" i="45"/>
  <c r="F62" i="45"/>
  <c r="I62" i="45" s="1"/>
  <c r="C62" i="45"/>
  <c r="M61" i="45"/>
  <c r="L61" i="45"/>
  <c r="K61" i="45"/>
  <c r="J61" i="45"/>
  <c r="F61" i="45"/>
  <c r="I61" i="45" s="1"/>
  <c r="C61" i="45"/>
  <c r="M60" i="45"/>
  <c r="L60" i="45"/>
  <c r="K60" i="45"/>
  <c r="J60" i="45"/>
  <c r="F60" i="45"/>
  <c r="I60" i="45" s="1"/>
  <c r="C60" i="45"/>
  <c r="M59" i="45"/>
  <c r="L59" i="45"/>
  <c r="K59" i="45"/>
  <c r="J59" i="45"/>
  <c r="F59" i="45"/>
  <c r="I59" i="45" s="1"/>
  <c r="C59" i="45"/>
  <c r="M58" i="45"/>
  <c r="L58" i="45"/>
  <c r="K58" i="45"/>
  <c r="J58" i="45"/>
  <c r="F58" i="45"/>
  <c r="I58" i="45" s="1"/>
  <c r="C58" i="45"/>
  <c r="M49" i="45"/>
  <c r="L49" i="45"/>
  <c r="K49" i="45"/>
  <c r="J49" i="45"/>
  <c r="F49" i="45"/>
  <c r="I49" i="45" s="1"/>
  <c r="C49" i="45"/>
  <c r="M8" i="45"/>
  <c r="L8" i="45"/>
  <c r="K8" i="45"/>
  <c r="J8" i="45"/>
  <c r="F8" i="45"/>
  <c r="I8" i="45" s="1"/>
  <c r="C8" i="45"/>
  <c r="M55" i="45"/>
  <c r="L55" i="45"/>
  <c r="K55" i="45"/>
  <c r="J55" i="45"/>
  <c r="F55" i="45"/>
  <c r="I55" i="45" s="1"/>
  <c r="C55" i="45"/>
  <c r="M54" i="45"/>
  <c r="L54" i="45"/>
  <c r="K54" i="45"/>
  <c r="J54" i="45"/>
  <c r="F54" i="45"/>
  <c r="I54" i="45" s="1"/>
  <c r="C54" i="45"/>
  <c r="M53" i="45"/>
  <c r="L53" i="45"/>
  <c r="K53" i="45"/>
  <c r="J53" i="45"/>
  <c r="F53" i="45"/>
  <c r="I53" i="45" s="1"/>
  <c r="C53" i="45"/>
  <c r="M52" i="45"/>
  <c r="L52" i="45"/>
  <c r="K52" i="45"/>
  <c r="J52" i="45"/>
  <c r="F52" i="45"/>
  <c r="I52" i="45" s="1"/>
  <c r="C52" i="45"/>
  <c r="M51" i="45"/>
  <c r="L51" i="45"/>
  <c r="K51" i="45"/>
  <c r="J51" i="45"/>
  <c r="F51" i="45"/>
  <c r="I51" i="45" s="1"/>
  <c r="C51" i="45"/>
  <c r="M50" i="45"/>
  <c r="L50" i="45"/>
  <c r="K50" i="45"/>
  <c r="J50" i="45"/>
  <c r="F50" i="45"/>
  <c r="I50" i="45" s="1"/>
  <c r="C50" i="45"/>
  <c r="M23" i="45"/>
  <c r="L23" i="45"/>
  <c r="K23" i="45"/>
  <c r="J23" i="45"/>
  <c r="F23" i="45"/>
  <c r="I23" i="45" s="1"/>
  <c r="C23" i="45"/>
  <c r="M48" i="45"/>
  <c r="L48" i="45"/>
  <c r="K48" i="45"/>
  <c r="J48" i="45"/>
  <c r="F48" i="45"/>
  <c r="I48" i="45" s="1"/>
  <c r="C48" i="45"/>
  <c r="M47" i="45"/>
  <c r="L47" i="45"/>
  <c r="K47" i="45"/>
  <c r="J47" i="45"/>
  <c r="F47" i="45"/>
  <c r="I47" i="45" s="1"/>
  <c r="C47" i="45"/>
  <c r="M70" i="45"/>
  <c r="L70" i="45"/>
  <c r="K70" i="45"/>
  <c r="J70" i="45"/>
  <c r="F70" i="45"/>
  <c r="I70" i="45" s="1"/>
  <c r="C70" i="45"/>
  <c r="M45" i="45"/>
  <c r="L45" i="45"/>
  <c r="K45" i="45"/>
  <c r="J45" i="45"/>
  <c r="F45" i="45"/>
  <c r="I45" i="45" s="1"/>
  <c r="C45" i="45"/>
  <c r="M44" i="45"/>
  <c r="L44" i="45"/>
  <c r="K44" i="45"/>
  <c r="J44" i="45"/>
  <c r="F44" i="45"/>
  <c r="I44" i="45" s="1"/>
  <c r="C44" i="45"/>
  <c r="M9" i="45"/>
  <c r="L9" i="45"/>
  <c r="K9" i="45"/>
  <c r="J9" i="45"/>
  <c r="F9" i="45"/>
  <c r="I9" i="45" s="1"/>
  <c r="C9" i="45"/>
  <c r="M42" i="45"/>
  <c r="L42" i="45"/>
  <c r="K42" i="45"/>
  <c r="J42" i="45"/>
  <c r="F42" i="45"/>
  <c r="I42" i="45" s="1"/>
  <c r="C42" i="45"/>
  <c r="M11" i="45"/>
  <c r="L11" i="45"/>
  <c r="K11" i="45"/>
  <c r="J11" i="45"/>
  <c r="F11" i="45"/>
  <c r="I11" i="45" s="1"/>
  <c r="C11" i="45"/>
  <c r="M66" i="45"/>
  <c r="L66" i="45"/>
  <c r="K66" i="45"/>
  <c r="J66" i="45"/>
  <c r="F66" i="45"/>
  <c r="I66" i="45" s="1"/>
  <c r="C66" i="45"/>
  <c r="M39" i="45"/>
  <c r="L39" i="45"/>
  <c r="K39" i="45"/>
  <c r="J39" i="45"/>
  <c r="F39" i="45"/>
  <c r="I39" i="45" s="1"/>
  <c r="C39" i="45"/>
  <c r="M38" i="45"/>
  <c r="L38" i="45"/>
  <c r="K38" i="45"/>
  <c r="J38" i="45"/>
  <c r="F38" i="45"/>
  <c r="I38" i="45" s="1"/>
  <c r="C38" i="45"/>
  <c r="M37" i="45"/>
  <c r="L37" i="45"/>
  <c r="K37" i="45"/>
  <c r="J37" i="45"/>
  <c r="F37" i="45"/>
  <c r="I37" i="45" s="1"/>
  <c r="C37" i="45"/>
  <c r="M122" i="45"/>
  <c r="L122" i="45"/>
  <c r="K122" i="45"/>
  <c r="J122" i="45"/>
  <c r="F122" i="45"/>
  <c r="I122" i="45" s="1"/>
  <c r="C122" i="45"/>
  <c r="M35" i="45"/>
  <c r="L35" i="45"/>
  <c r="K35" i="45"/>
  <c r="J35" i="45"/>
  <c r="F35" i="45"/>
  <c r="I35" i="45" s="1"/>
  <c r="C35" i="45"/>
  <c r="M34" i="45"/>
  <c r="L34" i="45"/>
  <c r="K34" i="45"/>
  <c r="J34" i="45"/>
  <c r="F34" i="45"/>
  <c r="I34" i="45" s="1"/>
  <c r="C34" i="45"/>
  <c r="M33" i="45"/>
  <c r="L33" i="45"/>
  <c r="K33" i="45"/>
  <c r="J33" i="45"/>
  <c r="F33" i="45"/>
  <c r="I33" i="45" s="1"/>
  <c r="C33" i="45"/>
  <c r="M57" i="45"/>
  <c r="L57" i="45"/>
  <c r="K57" i="45"/>
  <c r="J57" i="45"/>
  <c r="F57" i="45"/>
  <c r="I57" i="45" s="1"/>
  <c r="C57" i="45"/>
  <c r="M31" i="45"/>
  <c r="L31" i="45"/>
  <c r="K31" i="45"/>
  <c r="J31" i="45"/>
  <c r="F31" i="45"/>
  <c r="I31" i="45" s="1"/>
  <c r="C31" i="45"/>
  <c r="M30" i="45"/>
  <c r="L30" i="45"/>
  <c r="K30" i="45"/>
  <c r="J30" i="45"/>
  <c r="F30" i="45"/>
  <c r="I30" i="45" s="1"/>
  <c r="C30" i="45"/>
  <c r="M29" i="45"/>
  <c r="L29" i="45"/>
  <c r="K29" i="45"/>
  <c r="J29" i="45"/>
  <c r="F29" i="45"/>
  <c r="I29" i="45" s="1"/>
  <c r="C29" i="45"/>
  <c r="M87" i="45"/>
  <c r="L87" i="45"/>
  <c r="K87" i="45"/>
  <c r="J87" i="45"/>
  <c r="F87" i="45"/>
  <c r="I87" i="45" s="1"/>
  <c r="C87" i="45"/>
  <c r="M27" i="45"/>
  <c r="L27" i="45"/>
  <c r="K27" i="45"/>
  <c r="J27" i="45"/>
  <c r="F27" i="45"/>
  <c r="I27" i="45" s="1"/>
  <c r="C27" i="45"/>
  <c r="M28" i="45"/>
  <c r="L28" i="45"/>
  <c r="K28" i="45"/>
  <c r="J28" i="45"/>
  <c r="F28" i="45"/>
  <c r="I28" i="45" s="1"/>
  <c r="C28" i="45"/>
  <c r="M97" i="45"/>
  <c r="L97" i="45"/>
  <c r="K97" i="45"/>
  <c r="J97" i="45"/>
  <c r="F97" i="45"/>
  <c r="I97" i="45" s="1"/>
  <c r="C97" i="45"/>
  <c r="M93" i="45"/>
  <c r="L93" i="45"/>
  <c r="K93" i="45"/>
  <c r="J93" i="45"/>
  <c r="F93" i="45"/>
  <c r="I93" i="45" s="1"/>
  <c r="C93" i="45"/>
  <c r="M117" i="45"/>
  <c r="L117" i="45"/>
  <c r="K117" i="45"/>
  <c r="J117" i="45"/>
  <c r="F117" i="45"/>
  <c r="I117" i="45" s="1"/>
  <c r="C117" i="45"/>
  <c r="M22" i="45"/>
  <c r="L22" i="45"/>
  <c r="K22" i="45"/>
  <c r="J22" i="45"/>
  <c r="F22" i="45"/>
  <c r="I22" i="45" s="1"/>
  <c r="C22" i="45"/>
  <c r="M21" i="45"/>
  <c r="L21" i="45"/>
  <c r="K21" i="45"/>
  <c r="J21" i="45"/>
  <c r="F21" i="45"/>
  <c r="I21" i="45" s="1"/>
  <c r="C21" i="45"/>
  <c r="M20" i="45"/>
  <c r="L20" i="45"/>
  <c r="K20" i="45"/>
  <c r="J20" i="45"/>
  <c r="F20" i="45"/>
  <c r="I20" i="45" s="1"/>
  <c r="C20" i="45"/>
  <c r="M19" i="45"/>
  <c r="L19" i="45"/>
  <c r="K19" i="45"/>
  <c r="J19" i="45"/>
  <c r="F19" i="45"/>
  <c r="I19" i="45" s="1"/>
  <c r="C19" i="45"/>
  <c r="M18" i="45"/>
  <c r="L18" i="45"/>
  <c r="K18" i="45"/>
  <c r="J18" i="45"/>
  <c r="F18" i="45"/>
  <c r="I18" i="45" s="1"/>
  <c r="C18" i="45"/>
  <c r="M17" i="45"/>
  <c r="L17" i="45"/>
  <c r="K17" i="45"/>
  <c r="J17" i="45"/>
  <c r="F17" i="45"/>
  <c r="I17" i="45" s="1"/>
  <c r="C17" i="45"/>
  <c r="M56" i="45"/>
  <c r="L56" i="45"/>
  <c r="K56" i="45"/>
  <c r="J56" i="45"/>
  <c r="F56" i="45"/>
  <c r="I56" i="45" s="1"/>
  <c r="C56" i="45"/>
  <c r="M15" i="45"/>
  <c r="L15" i="45"/>
  <c r="K15" i="45"/>
  <c r="J15" i="45"/>
  <c r="F15" i="45"/>
  <c r="I15" i="45" s="1"/>
  <c r="C15" i="45"/>
  <c r="M14" i="45"/>
  <c r="L14" i="45"/>
  <c r="K14" i="45"/>
  <c r="J14" i="45"/>
  <c r="F14" i="45"/>
  <c r="I14" i="45" s="1"/>
  <c r="C14" i="45"/>
  <c r="M43" i="45"/>
  <c r="L43" i="45"/>
  <c r="K43" i="45"/>
  <c r="J43" i="45"/>
  <c r="F43" i="45"/>
  <c r="I43" i="45" s="1"/>
  <c r="C43" i="45"/>
  <c r="M12" i="45"/>
  <c r="L12" i="45"/>
  <c r="K12" i="45"/>
  <c r="J12" i="45"/>
  <c r="F12" i="45"/>
  <c r="I12" i="45" s="1"/>
  <c r="C12" i="45"/>
  <c r="M26" i="45"/>
  <c r="L26" i="45"/>
  <c r="K26" i="45"/>
  <c r="J26" i="45"/>
  <c r="F26" i="45"/>
  <c r="I26" i="45" s="1"/>
  <c r="C26" i="45"/>
  <c r="M10" i="45"/>
  <c r="L10" i="45"/>
  <c r="K10" i="45"/>
  <c r="J10" i="45"/>
  <c r="F10" i="45"/>
  <c r="I10" i="45" s="1"/>
  <c r="C10" i="45"/>
  <c r="M81" i="45"/>
  <c r="L81" i="45"/>
  <c r="K81" i="45"/>
  <c r="J81" i="45"/>
  <c r="F81" i="45"/>
  <c r="I81" i="45" s="1"/>
  <c r="C81" i="45"/>
  <c r="M113" i="45"/>
  <c r="L113" i="45"/>
  <c r="K113" i="45"/>
  <c r="J113" i="45"/>
  <c r="F113" i="45"/>
  <c r="I113" i="45" s="1"/>
  <c r="C113" i="45"/>
  <c r="M7" i="45"/>
  <c r="L7" i="45"/>
  <c r="K7" i="45"/>
  <c r="J7" i="45"/>
  <c r="F7" i="45"/>
  <c r="I7" i="45" s="1"/>
  <c r="C7" i="45"/>
  <c r="M6" i="45"/>
  <c r="L6" i="45"/>
  <c r="K6" i="45"/>
  <c r="J6" i="45"/>
  <c r="F6" i="45"/>
  <c r="I6" i="45" s="1"/>
  <c r="C6" i="45"/>
  <c r="M5" i="45"/>
  <c r="L5" i="45"/>
  <c r="K5" i="45"/>
  <c r="J5" i="45"/>
  <c r="F5" i="45"/>
  <c r="I5" i="45" s="1"/>
  <c r="C5" i="45"/>
  <c r="M4" i="45"/>
  <c r="L4" i="45"/>
  <c r="K4" i="45"/>
  <c r="J4" i="45"/>
  <c r="F4" i="45"/>
  <c r="I4" i="45" s="1"/>
  <c r="C4" i="45"/>
  <c r="M3" i="45"/>
  <c r="L3" i="45"/>
  <c r="K3" i="45"/>
  <c r="J3" i="45"/>
  <c r="F3" i="45"/>
  <c r="I3" i="45" s="1"/>
  <c r="C3" i="45"/>
  <c r="M169" i="44"/>
  <c r="L169" i="44"/>
  <c r="K169" i="44"/>
  <c r="J169" i="44"/>
  <c r="F169" i="44"/>
  <c r="I169" i="44" s="1"/>
  <c r="C169" i="44"/>
  <c r="M168" i="44"/>
  <c r="L168" i="44"/>
  <c r="K168" i="44"/>
  <c r="J168" i="44"/>
  <c r="F168" i="44"/>
  <c r="I168" i="44" s="1"/>
  <c r="C168" i="44"/>
  <c r="M167" i="44"/>
  <c r="L167" i="44"/>
  <c r="K167" i="44"/>
  <c r="J167" i="44"/>
  <c r="F167" i="44"/>
  <c r="I167" i="44" s="1"/>
  <c r="C167" i="44"/>
  <c r="M166" i="44"/>
  <c r="L166" i="44"/>
  <c r="K166" i="44"/>
  <c r="J166" i="44"/>
  <c r="F166" i="44"/>
  <c r="I166" i="44" s="1"/>
  <c r="C166" i="44"/>
  <c r="M86" i="44"/>
  <c r="L86" i="44"/>
  <c r="K86" i="44"/>
  <c r="J86" i="44"/>
  <c r="F86" i="44"/>
  <c r="I86" i="44" s="1"/>
  <c r="C86" i="44"/>
  <c r="M130" i="44"/>
  <c r="L130" i="44"/>
  <c r="K130" i="44"/>
  <c r="J130" i="44"/>
  <c r="F130" i="44"/>
  <c r="I130" i="44" s="1"/>
  <c r="C130" i="44"/>
  <c r="M163" i="44"/>
  <c r="L163" i="44"/>
  <c r="K163" i="44"/>
  <c r="J163" i="44"/>
  <c r="F163" i="44"/>
  <c r="I163" i="44" s="1"/>
  <c r="C163" i="44"/>
  <c r="M84" i="44"/>
  <c r="L84" i="44"/>
  <c r="K84" i="44"/>
  <c r="J84" i="44"/>
  <c r="F84" i="44"/>
  <c r="I84" i="44" s="1"/>
  <c r="C84" i="44"/>
  <c r="M161" i="44"/>
  <c r="L161" i="44"/>
  <c r="K161" i="44"/>
  <c r="J161" i="44"/>
  <c r="F161" i="44"/>
  <c r="I161" i="44" s="1"/>
  <c r="C161" i="44"/>
  <c r="M160" i="44"/>
  <c r="L160" i="44"/>
  <c r="K160" i="44"/>
  <c r="J160" i="44"/>
  <c r="F160" i="44"/>
  <c r="I160" i="44" s="1"/>
  <c r="C160" i="44"/>
  <c r="M5" i="44"/>
  <c r="L5" i="44"/>
  <c r="K5" i="44"/>
  <c r="J5" i="44"/>
  <c r="F5" i="44"/>
  <c r="I5" i="44" s="1"/>
  <c r="C5" i="44"/>
  <c r="M158" i="44"/>
  <c r="L158" i="44"/>
  <c r="K158" i="44"/>
  <c r="J158" i="44"/>
  <c r="F158" i="44"/>
  <c r="I158" i="44" s="1"/>
  <c r="C158" i="44"/>
  <c r="M148" i="44"/>
  <c r="L148" i="44"/>
  <c r="K148" i="44"/>
  <c r="J148" i="44"/>
  <c r="F148" i="44"/>
  <c r="I148" i="44" s="1"/>
  <c r="C148" i="44"/>
  <c r="M156" i="44"/>
  <c r="L156" i="44"/>
  <c r="K156" i="44"/>
  <c r="J156" i="44"/>
  <c r="F156" i="44"/>
  <c r="I156" i="44" s="1"/>
  <c r="C156" i="44"/>
  <c r="M155" i="44"/>
  <c r="L155" i="44"/>
  <c r="K155" i="44"/>
  <c r="J155" i="44"/>
  <c r="F155" i="44"/>
  <c r="I155" i="44" s="1"/>
  <c r="C155" i="44"/>
  <c r="M154" i="44"/>
  <c r="L154" i="44"/>
  <c r="K154" i="44"/>
  <c r="J154" i="44"/>
  <c r="F154" i="44"/>
  <c r="I154" i="44" s="1"/>
  <c r="C154" i="44"/>
  <c r="M153" i="44"/>
  <c r="L153" i="44"/>
  <c r="K153" i="44"/>
  <c r="J153" i="44"/>
  <c r="F153" i="44"/>
  <c r="I153" i="44" s="1"/>
  <c r="C153" i="44"/>
  <c r="M152" i="44"/>
  <c r="L152" i="44"/>
  <c r="K152" i="44"/>
  <c r="J152" i="44"/>
  <c r="F152" i="44"/>
  <c r="I152" i="44" s="1"/>
  <c r="C152" i="44"/>
  <c r="M123" i="44"/>
  <c r="L123" i="44"/>
  <c r="K123" i="44"/>
  <c r="J123" i="44"/>
  <c r="F123" i="44"/>
  <c r="I123" i="44" s="1"/>
  <c r="C123" i="44"/>
  <c r="M150" i="44"/>
  <c r="L150" i="44"/>
  <c r="K150" i="44"/>
  <c r="J150" i="44"/>
  <c r="F150" i="44"/>
  <c r="I150" i="44" s="1"/>
  <c r="C150" i="44"/>
  <c r="M149" i="44"/>
  <c r="L149" i="44"/>
  <c r="K149" i="44"/>
  <c r="J149" i="44"/>
  <c r="F149" i="44"/>
  <c r="I149" i="44" s="1"/>
  <c r="C149" i="44"/>
  <c r="M77" i="44"/>
  <c r="L77" i="44"/>
  <c r="K77" i="44"/>
  <c r="J77" i="44"/>
  <c r="F77" i="44"/>
  <c r="I77" i="44" s="1"/>
  <c r="C77" i="44"/>
  <c r="M47" i="44"/>
  <c r="L47" i="44"/>
  <c r="K47" i="44"/>
  <c r="J47" i="44"/>
  <c r="F47" i="44"/>
  <c r="I47" i="44" s="1"/>
  <c r="C47" i="44"/>
  <c r="M146" i="44"/>
  <c r="L146" i="44"/>
  <c r="K146" i="44"/>
  <c r="J146" i="44"/>
  <c r="F146" i="44"/>
  <c r="I146" i="44" s="1"/>
  <c r="C146" i="44"/>
  <c r="M145" i="44"/>
  <c r="L145" i="44"/>
  <c r="K145" i="44"/>
  <c r="J145" i="44"/>
  <c r="F145" i="44"/>
  <c r="I145" i="44" s="1"/>
  <c r="C145" i="44"/>
  <c r="M144" i="44"/>
  <c r="L144" i="44"/>
  <c r="K144" i="44"/>
  <c r="J144" i="44"/>
  <c r="F144" i="44"/>
  <c r="I144" i="44" s="1"/>
  <c r="C144" i="44"/>
  <c r="M143" i="44"/>
  <c r="L143" i="44"/>
  <c r="K143" i="44"/>
  <c r="J143" i="44"/>
  <c r="F143" i="44"/>
  <c r="I143" i="44" s="1"/>
  <c r="C143" i="44"/>
  <c r="M142" i="44"/>
  <c r="L142" i="44"/>
  <c r="K142" i="44"/>
  <c r="J142" i="44"/>
  <c r="F142" i="44"/>
  <c r="I142" i="44" s="1"/>
  <c r="C142" i="44"/>
  <c r="M141" i="44"/>
  <c r="L141" i="44"/>
  <c r="K141" i="44"/>
  <c r="J141" i="44"/>
  <c r="F141" i="44"/>
  <c r="I141" i="44" s="1"/>
  <c r="C141" i="44"/>
  <c r="M140" i="44"/>
  <c r="L140" i="44"/>
  <c r="K140" i="44"/>
  <c r="J140" i="44"/>
  <c r="F140" i="44"/>
  <c r="I140" i="44" s="1"/>
  <c r="C140" i="44"/>
  <c r="M165" i="44"/>
  <c r="L165" i="44"/>
  <c r="K165" i="44"/>
  <c r="J165" i="44"/>
  <c r="F165" i="44"/>
  <c r="I165" i="44" s="1"/>
  <c r="C165" i="44"/>
  <c r="M138" i="44"/>
  <c r="L138" i="44"/>
  <c r="K138" i="44"/>
  <c r="J138" i="44"/>
  <c r="F138" i="44"/>
  <c r="I138" i="44" s="1"/>
  <c r="C138" i="44"/>
  <c r="M137" i="44"/>
  <c r="L137" i="44"/>
  <c r="K137" i="44"/>
  <c r="J137" i="44"/>
  <c r="F137" i="44"/>
  <c r="I137" i="44" s="1"/>
  <c r="C137" i="44"/>
  <c r="M136" i="44"/>
  <c r="L136" i="44"/>
  <c r="K136" i="44"/>
  <c r="J136" i="44"/>
  <c r="F136" i="44"/>
  <c r="I136" i="44" s="1"/>
  <c r="C136" i="44"/>
  <c r="M135" i="44"/>
  <c r="L135" i="44"/>
  <c r="K135" i="44"/>
  <c r="J135" i="44"/>
  <c r="F135" i="44"/>
  <c r="I135" i="44" s="1"/>
  <c r="C135" i="44"/>
  <c r="M120" i="44"/>
  <c r="L120" i="44"/>
  <c r="K120" i="44"/>
  <c r="J120" i="44"/>
  <c r="F120" i="44"/>
  <c r="I120" i="44" s="1"/>
  <c r="C120" i="44"/>
  <c r="M133" i="44"/>
  <c r="L133" i="44"/>
  <c r="K133" i="44"/>
  <c r="J133" i="44"/>
  <c r="F133" i="44"/>
  <c r="I133" i="44" s="1"/>
  <c r="C133" i="44"/>
  <c r="M112" i="44"/>
  <c r="L112" i="44"/>
  <c r="K112" i="44"/>
  <c r="J112" i="44"/>
  <c r="F112" i="44"/>
  <c r="I112" i="44" s="1"/>
  <c r="C112" i="44"/>
  <c r="M131" i="44"/>
  <c r="L131" i="44"/>
  <c r="K131" i="44"/>
  <c r="J131" i="44"/>
  <c r="F131" i="44"/>
  <c r="I131" i="44" s="1"/>
  <c r="C131" i="44"/>
  <c r="M162" i="44"/>
  <c r="L162" i="44"/>
  <c r="K162" i="44"/>
  <c r="J162" i="44"/>
  <c r="F162" i="44"/>
  <c r="I162" i="44" s="1"/>
  <c r="C162" i="44"/>
  <c r="M129" i="44"/>
  <c r="L129" i="44"/>
  <c r="K129" i="44"/>
  <c r="J129" i="44"/>
  <c r="F129" i="44"/>
  <c r="I129" i="44" s="1"/>
  <c r="C129" i="44"/>
  <c r="M7" i="44"/>
  <c r="L7" i="44"/>
  <c r="K7" i="44"/>
  <c r="J7" i="44"/>
  <c r="F7" i="44"/>
  <c r="I7" i="44" s="1"/>
  <c r="C7" i="44"/>
  <c r="M127" i="44"/>
  <c r="L127" i="44"/>
  <c r="K127" i="44"/>
  <c r="J127" i="44"/>
  <c r="F127" i="44"/>
  <c r="I127" i="44" s="1"/>
  <c r="C127" i="44"/>
  <c r="M126" i="44"/>
  <c r="L126" i="44"/>
  <c r="K126" i="44"/>
  <c r="J126" i="44"/>
  <c r="F126" i="44"/>
  <c r="I126" i="44" s="1"/>
  <c r="C126" i="44"/>
  <c r="M125" i="44"/>
  <c r="L125" i="44"/>
  <c r="K125" i="44"/>
  <c r="J125" i="44"/>
  <c r="F125" i="44"/>
  <c r="I125" i="44" s="1"/>
  <c r="C125" i="44"/>
  <c r="M124" i="44"/>
  <c r="L124" i="44"/>
  <c r="K124" i="44"/>
  <c r="J124" i="44"/>
  <c r="F124" i="44"/>
  <c r="I124" i="44" s="1"/>
  <c r="C124" i="44"/>
  <c r="M151" i="44"/>
  <c r="L151" i="44"/>
  <c r="K151" i="44"/>
  <c r="J151" i="44"/>
  <c r="F151" i="44"/>
  <c r="I151" i="44" s="1"/>
  <c r="C151" i="44"/>
  <c r="M122" i="44"/>
  <c r="L122" i="44"/>
  <c r="K122" i="44"/>
  <c r="J122" i="44"/>
  <c r="F122" i="44"/>
  <c r="I122" i="44" s="1"/>
  <c r="C122" i="44"/>
  <c r="M121" i="44"/>
  <c r="L121" i="44"/>
  <c r="K121" i="44"/>
  <c r="J121" i="44"/>
  <c r="F121" i="44"/>
  <c r="I121" i="44" s="1"/>
  <c r="C121" i="44"/>
  <c r="M67" i="44"/>
  <c r="L67" i="44"/>
  <c r="K67" i="44"/>
  <c r="J67" i="44"/>
  <c r="F67" i="44"/>
  <c r="I67" i="44" s="1"/>
  <c r="C67" i="44"/>
  <c r="M119" i="44"/>
  <c r="L119" i="44"/>
  <c r="K119" i="44"/>
  <c r="J119" i="44"/>
  <c r="F119" i="44"/>
  <c r="I119" i="44" s="1"/>
  <c r="C119" i="44"/>
  <c r="M118" i="44"/>
  <c r="L118" i="44"/>
  <c r="K118" i="44"/>
  <c r="J118" i="44"/>
  <c r="F118" i="44"/>
  <c r="I118" i="44" s="1"/>
  <c r="C118" i="44"/>
  <c r="M117" i="44"/>
  <c r="L117" i="44"/>
  <c r="K117" i="44"/>
  <c r="J117" i="44"/>
  <c r="F117" i="44"/>
  <c r="I117" i="44" s="1"/>
  <c r="C117" i="44"/>
  <c r="M116" i="44"/>
  <c r="L116" i="44"/>
  <c r="K116" i="44"/>
  <c r="J116" i="44"/>
  <c r="F116" i="44"/>
  <c r="I116" i="44" s="1"/>
  <c r="C116" i="44"/>
  <c r="M115" i="44"/>
  <c r="L115" i="44"/>
  <c r="K115" i="44"/>
  <c r="J115" i="44"/>
  <c r="F115" i="44"/>
  <c r="I115" i="44" s="1"/>
  <c r="C115" i="44"/>
  <c r="M114" i="44"/>
  <c r="L114" i="44"/>
  <c r="K114" i="44"/>
  <c r="J114" i="44"/>
  <c r="F114" i="44"/>
  <c r="I114" i="44" s="1"/>
  <c r="C114" i="44"/>
  <c r="M113" i="44"/>
  <c r="L113" i="44"/>
  <c r="K113" i="44"/>
  <c r="J113" i="44"/>
  <c r="F113" i="44"/>
  <c r="I113" i="44" s="1"/>
  <c r="C113" i="44"/>
  <c r="M29" i="44"/>
  <c r="L29" i="44"/>
  <c r="K29" i="44"/>
  <c r="J29" i="44"/>
  <c r="F29" i="44"/>
  <c r="I29" i="44" s="1"/>
  <c r="C29" i="44"/>
  <c r="M111" i="44"/>
  <c r="L111" i="44"/>
  <c r="K111" i="44"/>
  <c r="J111" i="44"/>
  <c r="F111" i="44"/>
  <c r="I111" i="44" s="1"/>
  <c r="C111" i="44"/>
  <c r="M110" i="44"/>
  <c r="L110" i="44"/>
  <c r="K110" i="44"/>
  <c r="J110" i="44"/>
  <c r="F110" i="44"/>
  <c r="I110" i="44" s="1"/>
  <c r="C110" i="44"/>
  <c r="M109" i="44"/>
  <c r="L109" i="44"/>
  <c r="K109" i="44"/>
  <c r="J109" i="44"/>
  <c r="F109" i="44"/>
  <c r="I109" i="44" s="1"/>
  <c r="C109" i="44"/>
  <c r="M108" i="44"/>
  <c r="L108" i="44"/>
  <c r="K108" i="44"/>
  <c r="J108" i="44"/>
  <c r="F108" i="44"/>
  <c r="I108" i="44" s="1"/>
  <c r="C108" i="44"/>
  <c r="M107" i="44"/>
  <c r="L107" i="44"/>
  <c r="K107" i="44"/>
  <c r="J107" i="44"/>
  <c r="F107" i="44"/>
  <c r="I107" i="44" s="1"/>
  <c r="C107" i="44"/>
  <c r="M106" i="44"/>
  <c r="L106" i="44"/>
  <c r="K106" i="44"/>
  <c r="J106" i="44"/>
  <c r="F106" i="44"/>
  <c r="I106" i="44" s="1"/>
  <c r="C106" i="44"/>
  <c r="M69" i="44"/>
  <c r="L69" i="44"/>
  <c r="K69" i="44"/>
  <c r="J69" i="44"/>
  <c r="F69" i="44"/>
  <c r="I69" i="44" s="1"/>
  <c r="C69" i="44"/>
  <c r="M157" i="44"/>
  <c r="L157" i="44"/>
  <c r="K157" i="44"/>
  <c r="J157" i="44"/>
  <c r="F157" i="44"/>
  <c r="I157" i="44" s="1"/>
  <c r="C157" i="44"/>
  <c r="M103" i="44"/>
  <c r="L103" i="44"/>
  <c r="K103" i="44"/>
  <c r="J103" i="44"/>
  <c r="F103" i="44"/>
  <c r="I103" i="44" s="1"/>
  <c r="C103" i="44"/>
  <c r="M102" i="44"/>
  <c r="L102" i="44"/>
  <c r="K102" i="44"/>
  <c r="J102" i="44"/>
  <c r="F102" i="44"/>
  <c r="I102" i="44" s="1"/>
  <c r="C102" i="44"/>
  <c r="M101" i="44"/>
  <c r="L101" i="44"/>
  <c r="K101" i="44"/>
  <c r="J101" i="44"/>
  <c r="F101" i="44"/>
  <c r="I101" i="44" s="1"/>
  <c r="C101" i="44"/>
  <c r="M100" i="44"/>
  <c r="L100" i="44"/>
  <c r="K100" i="44"/>
  <c r="J100" i="44"/>
  <c r="F100" i="44"/>
  <c r="I100" i="44" s="1"/>
  <c r="C100" i="44"/>
  <c r="M99" i="44"/>
  <c r="L99" i="44"/>
  <c r="K99" i="44"/>
  <c r="J99" i="44"/>
  <c r="F99" i="44"/>
  <c r="I99" i="44" s="1"/>
  <c r="C99" i="44"/>
  <c r="M98" i="44"/>
  <c r="L98" i="44"/>
  <c r="K98" i="44"/>
  <c r="J98" i="44"/>
  <c r="F98" i="44"/>
  <c r="I98" i="44" s="1"/>
  <c r="C98" i="44"/>
  <c r="M97" i="44"/>
  <c r="L97" i="44"/>
  <c r="K97" i="44"/>
  <c r="J97" i="44"/>
  <c r="F97" i="44"/>
  <c r="I97" i="44" s="1"/>
  <c r="C97" i="44"/>
  <c r="M96" i="44"/>
  <c r="L96" i="44"/>
  <c r="K96" i="44"/>
  <c r="J96" i="44"/>
  <c r="F96" i="44"/>
  <c r="I96" i="44" s="1"/>
  <c r="C96" i="44"/>
  <c r="M95" i="44"/>
  <c r="L95" i="44"/>
  <c r="K95" i="44"/>
  <c r="J95" i="44"/>
  <c r="F95" i="44"/>
  <c r="I95" i="44" s="1"/>
  <c r="C95" i="44"/>
  <c r="M3" i="44"/>
  <c r="L3" i="44"/>
  <c r="K3" i="44"/>
  <c r="J3" i="44"/>
  <c r="F3" i="44"/>
  <c r="I3" i="44" s="1"/>
  <c r="C3" i="44"/>
  <c r="M93" i="44"/>
  <c r="L93" i="44"/>
  <c r="K93" i="44"/>
  <c r="J93" i="44"/>
  <c r="F93" i="44"/>
  <c r="I93" i="44" s="1"/>
  <c r="C93" i="44"/>
  <c r="M92" i="44"/>
  <c r="L92" i="44"/>
  <c r="K92" i="44"/>
  <c r="J92" i="44"/>
  <c r="F92" i="44"/>
  <c r="I92" i="44" s="1"/>
  <c r="C92" i="44"/>
  <c r="M91" i="44"/>
  <c r="L91" i="44"/>
  <c r="K91" i="44"/>
  <c r="J91" i="44"/>
  <c r="F91" i="44"/>
  <c r="I91" i="44" s="1"/>
  <c r="C91" i="44"/>
  <c r="M90" i="44"/>
  <c r="L90" i="44"/>
  <c r="K90" i="44"/>
  <c r="J90" i="44"/>
  <c r="F90" i="44"/>
  <c r="I90" i="44" s="1"/>
  <c r="C90" i="44"/>
  <c r="M89" i="44"/>
  <c r="L89" i="44"/>
  <c r="K89" i="44"/>
  <c r="J89" i="44"/>
  <c r="F89" i="44"/>
  <c r="I89" i="44" s="1"/>
  <c r="C89" i="44"/>
  <c r="M139" i="44"/>
  <c r="L139" i="44"/>
  <c r="K139" i="44"/>
  <c r="J139" i="44"/>
  <c r="F139" i="44"/>
  <c r="I139" i="44" s="1"/>
  <c r="C139" i="44"/>
  <c r="M87" i="44"/>
  <c r="L87" i="44"/>
  <c r="K87" i="44"/>
  <c r="J87" i="44"/>
  <c r="F87" i="44"/>
  <c r="I87" i="44" s="1"/>
  <c r="C87" i="44"/>
  <c r="M134" i="44"/>
  <c r="L134" i="44"/>
  <c r="K134" i="44"/>
  <c r="J134" i="44"/>
  <c r="F134" i="44"/>
  <c r="I134" i="44" s="1"/>
  <c r="C134" i="44"/>
  <c r="M85" i="44"/>
  <c r="L85" i="44"/>
  <c r="K85" i="44"/>
  <c r="J85" i="44"/>
  <c r="F85" i="44"/>
  <c r="I85" i="44" s="1"/>
  <c r="C85" i="44"/>
  <c r="M105" i="44"/>
  <c r="L105" i="44"/>
  <c r="K105" i="44"/>
  <c r="J105" i="44"/>
  <c r="F105" i="44"/>
  <c r="I105" i="44" s="1"/>
  <c r="C105" i="44"/>
  <c r="M12" i="44"/>
  <c r="L12" i="44"/>
  <c r="K12" i="44"/>
  <c r="J12" i="44"/>
  <c r="F12" i="44"/>
  <c r="I12" i="44" s="1"/>
  <c r="C12" i="44"/>
  <c r="M82" i="44"/>
  <c r="L82" i="44"/>
  <c r="K82" i="44"/>
  <c r="J82" i="44"/>
  <c r="F82" i="44"/>
  <c r="I82" i="44" s="1"/>
  <c r="C82" i="44"/>
  <c r="M81" i="44"/>
  <c r="L81" i="44"/>
  <c r="K81" i="44"/>
  <c r="J81" i="44"/>
  <c r="F81" i="44"/>
  <c r="I81" i="44" s="1"/>
  <c r="C81" i="44"/>
  <c r="M80" i="44"/>
  <c r="L80" i="44"/>
  <c r="K80" i="44"/>
  <c r="J80" i="44"/>
  <c r="F80" i="44"/>
  <c r="I80" i="44" s="1"/>
  <c r="C80" i="44"/>
  <c r="M79" i="44"/>
  <c r="L79" i="44"/>
  <c r="K79" i="44"/>
  <c r="J79" i="44"/>
  <c r="F79" i="44"/>
  <c r="I79" i="44" s="1"/>
  <c r="C79" i="44"/>
  <c r="M88" i="44"/>
  <c r="L88" i="44"/>
  <c r="K88" i="44"/>
  <c r="J88" i="44"/>
  <c r="F88" i="44"/>
  <c r="I88" i="44" s="1"/>
  <c r="C88" i="44"/>
  <c r="M83" i="44"/>
  <c r="L83" i="44"/>
  <c r="K83" i="44"/>
  <c r="J83" i="44"/>
  <c r="F83" i="44"/>
  <c r="I83" i="44" s="1"/>
  <c r="C83" i="44"/>
  <c r="M76" i="44"/>
  <c r="L76" i="44"/>
  <c r="K76" i="44"/>
  <c r="J76" i="44"/>
  <c r="F76" i="44"/>
  <c r="I76" i="44" s="1"/>
  <c r="C76" i="44"/>
  <c r="M75" i="44"/>
  <c r="L75" i="44"/>
  <c r="K75" i="44"/>
  <c r="J75" i="44"/>
  <c r="F75" i="44"/>
  <c r="I75" i="44" s="1"/>
  <c r="C75" i="44"/>
  <c r="M74" i="44"/>
  <c r="L74" i="44"/>
  <c r="K74" i="44"/>
  <c r="J74" i="44"/>
  <c r="F74" i="44"/>
  <c r="I74" i="44" s="1"/>
  <c r="C74" i="44"/>
  <c r="M73" i="44"/>
  <c r="L73" i="44"/>
  <c r="K73" i="44"/>
  <c r="J73" i="44"/>
  <c r="F73" i="44"/>
  <c r="I73" i="44" s="1"/>
  <c r="C73" i="44"/>
  <c r="M72" i="44"/>
  <c r="L72" i="44"/>
  <c r="K72" i="44"/>
  <c r="J72" i="44"/>
  <c r="F72" i="44"/>
  <c r="I72" i="44" s="1"/>
  <c r="C72" i="44"/>
  <c r="M71" i="44"/>
  <c r="L71" i="44"/>
  <c r="K71" i="44"/>
  <c r="J71" i="44"/>
  <c r="F71" i="44"/>
  <c r="I71" i="44" s="1"/>
  <c r="C71" i="44"/>
  <c r="M70" i="44"/>
  <c r="L70" i="44"/>
  <c r="K70" i="44"/>
  <c r="J70" i="44"/>
  <c r="F70" i="44"/>
  <c r="I70" i="44" s="1"/>
  <c r="C70" i="44"/>
  <c r="M68" i="44"/>
  <c r="L68" i="44"/>
  <c r="K68" i="44"/>
  <c r="J68" i="44"/>
  <c r="F68" i="44"/>
  <c r="I68" i="44" s="1"/>
  <c r="C68" i="44"/>
  <c r="M94" i="44"/>
  <c r="L94" i="44"/>
  <c r="K94" i="44"/>
  <c r="J94" i="44"/>
  <c r="F94" i="44"/>
  <c r="I94" i="44" s="1"/>
  <c r="C94" i="44"/>
  <c r="M132" i="44"/>
  <c r="L132" i="44"/>
  <c r="K132" i="44"/>
  <c r="J132" i="44"/>
  <c r="F132" i="44"/>
  <c r="I132" i="44" s="1"/>
  <c r="C132" i="44"/>
  <c r="M66" i="44"/>
  <c r="L66" i="44"/>
  <c r="K66" i="44"/>
  <c r="J66" i="44"/>
  <c r="F66" i="44"/>
  <c r="I66" i="44" s="1"/>
  <c r="C66" i="44"/>
  <c r="M65" i="44"/>
  <c r="L65" i="44"/>
  <c r="K65" i="44"/>
  <c r="J65" i="44"/>
  <c r="F65" i="44"/>
  <c r="I65" i="44" s="1"/>
  <c r="C65" i="44"/>
  <c r="M64" i="44"/>
  <c r="L64" i="44"/>
  <c r="K64" i="44"/>
  <c r="J64" i="44"/>
  <c r="F64" i="44"/>
  <c r="I64" i="44" s="1"/>
  <c r="C64" i="44"/>
  <c r="M63" i="44"/>
  <c r="L63" i="44"/>
  <c r="K63" i="44"/>
  <c r="J63" i="44"/>
  <c r="F63" i="44"/>
  <c r="I63" i="44" s="1"/>
  <c r="C63" i="44"/>
  <c r="M62" i="44"/>
  <c r="L62" i="44"/>
  <c r="K62" i="44"/>
  <c r="J62" i="44"/>
  <c r="F62" i="44"/>
  <c r="I62" i="44" s="1"/>
  <c r="C62" i="44"/>
  <c r="M61" i="44"/>
  <c r="L61" i="44"/>
  <c r="K61" i="44"/>
  <c r="J61" i="44"/>
  <c r="F61" i="44"/>
  <c r="I61" i="44" s="1"/>
  <c r="C61" i="44"/>
  <c r="M27" i="44"/>
  <c r="L27" i="44"/>
  <c r="K27" i="44"/>
  <c r="J27" i="44"/>
  <c r="F27" i="44"/>
  <c r="I27" i="44" s="1"/>
  <c r="C27" i="44"/>
  <c r="M59" i="44"/>
  <c r="L59" i="44"/>
  <c r="K59" i="44"/>
  <c r="J59" i="44"/>
  <c r="F59" i="44"/>
  <c r="I59" i="44" s="1"/>
  <c r="C59" i="44"/>
  <c r="M58" i="44"/>
  <c r="L58" i="44"/>
  <c r="K58" i="44"/>
  <c r="J58" i="44"/>
  <c r="F58" i="44"/>
  <c r="I58" i="44" s="1"/>
  <c r="C58" i="44"/>
  <c r="M57" i="44"/>
  <c r="L57" i="44"/>
  <c r="K57" i="44"/>
  <c r="J57" i="44"/>
  <c r="F57" i="44"/>
  <c r="I57" i="44" s="1"/>
  <c r="C57" i="44"/>
  <c r="M56" i="44"/>
  <c r="L56" i="44"/>
  <c r="K56" i="44"/>
  <c r="J56" i="44"/>
  <c r="F56" i="44"/>
  <c r="I56" i="44" s="1"/>
  <c r="C56" i="44"/>
  <c r="M55" i="44"/>
  <c r="L55" i="44"/>
  <c r="K55" i="44"/>
  <c r="J55" i="44"/>
  <c r="F55" i="44"/>
  <c r="I55" i="44" s="1"/>
  <c r="C55" i="44"/>
  <c r="M54" i="44"/>
  <c r="L54" i="44"/>
  <c r="K54" i="44"/>
  <c r="J54" i="44"/>
  <c r="F54" i="44"/>
  <c r="I54" i="44" s="1"/>
  <c r="C54" i="44"/>
  <c r="M44" i="44"/>
  <c r="L44" i="44"/>
  <c r="K44" i="44"/>
  <c r="J44" i="44"/>
  <c r="F44" i="44"/>
  <c r="I44" i="44" s="1"/>
  <c r="C44" i="44"/>
  <c r="M52" i="44"/>
  <c r="L52" i="44"/>
  <c r="K52" i="44"/>
  <c r="J52" i="44"/>
  <c r="F52" i="44"/>
  <c r="I52" i="44" s="1"/>
  <c r="C52" i="44"/>
  <c r="M51" i="44"/>
  <c r="L51" i="44"/>
  <c r="K51" i="44"/>
  <c r="J51" i="44"/>
  <c r="F51" i="44"/>
  <c r="I51" i="44" s="1"/>
  <c r="C51" i="44"/>
  <c r="M164" i="44"/>
  <c r="L164" i="44"/>
  <c r="K164" i="44"/>
  <c r="J164" i="44"/>
  <c r="F164" i="44"/>
  <c r="I164" i="44" s="1"/>
  <c r="C164" i="44"/>
  <c r="M49" i="44"/>
  <c r="L49" i="44"/>
  <c r="K49" i="44"/>
  <c r="J49" i="44"/>
  <c r="F49" i="44"/>
  <c r="I49" i="44" s="1"/>
  <c r="C49" i="44"/>
  <c r="M128" i="44"/>
  <c r="L128" i="44"/>
  <c r="K128" i="44"/>
  <c r="J128" i="44"/>
  <c r="F128" i="44"/>
  <c r="I128" i="44" s="1"/>
  <c r="C128" i="44"/>
  <c r="M48" i="44"/>
  <c r="L48" i="44"/>
  <c r="K48" i="44"/>
  <c r="J48" i="44"/>
  <c r="F48" i="44"/>
  <c r="I48" i="44" s="1"/>
  <c r="C48" i="44"/>
  <c r="M46" i="44"/>
  <c r="L46" i="44"/>
  <c r="K46" i="44"/>
  <c r="J46" i="44"/>
  <c r="F46" i="44"/>
  <c r="I46" i="44" s="1"/>
  <c r="C46" i="44"/>
  <c r="M45" i="44"/>
  <c r="L45" i="44"/>
  <c r="K45" i="44"/>
  <c r="J45" i="44"/>
  <c r="F45" i="44"/>
  <c r="I45" i="44" s="1"/>
  <c r="C45" i="44"/>
  <c r="M53" i="44"/>
  <c r="L53" i="44"/>
  <c r="K53" i="44"/>
  <c r="J53" i="44"/>
  <c r="F53" i="44"/>
  <c r="I53" i="44" s="1"/>
  <c r="C53" i="44"/>
  <c r="M43" i="44"/>
  <c r="L43" i="44"/>
  <c r="K43" i="44"/>
  <c r="J43" i="44"/>
  <c r="F43" i="44"/>
  <c r="I43" i="44" s="1"/>
  <c r="C43" i="44"/>
  <c r="M50" i="44"/>
  <c r="L50" i="44"/>
  <c r="K50" i="44"/>
  <c r="J50" i="44"/>
  <c r="F50" i="44"/>
  <c r="I50" i="44" s="1"/>
  <c r="C50" i="44"/>
  <c r="M41" i="44"/>
  <c r="L41" i="44"/>
  <c r="K41" i="44"/>
  <c r="J41" i="44"/>
  <c r="F41" i="44"/>
  <c r="I41" i="44" s="1"/>
  <c r="C41" i="44"/>
  <c r="M40" i="44"/>
  <c r="L40" i="44"/>
  <c r="K40" i="44"/>
  <c r="J40" i="44"/>
  <c r="F40" i="44"/>
  <c r="I40" i="44" s="1"/>
  <c r="C40" i="44"/>
  <c r="M39" i="44"/>
  <c r="L39" i="44"/>
  <c r="K39" i="44"/>
  <c r="J39" i="44"/>
  <c r="F39" i="44"/>
  <c r="I39" i="44" s="1"/>
  <c r="C39" i="44"/>
  <c r="M38" i="44"/>
  <c r="L38" i="44"/>
  <c r="K38" i="44"/>
  <c r="J38" i="44"/>
  <c r="F38" i="44"/>
  <c r="I38" i="44" s="1"/>
  <c r="C38" i="44"/>
  <c r="M37" i="44"/>
  <c r="L37" i="44"/>
  <c r="K37" i="44"/>
  <c r="J37" i="44"/>
  <c r="F37" i="44"/>
  <c r="I37" i="44" s="1"/>
  <c r="C37" i="44"/>
  <c r="M36" i="44"/>
  <c r="L36" i="44"/>
  <c r="K36" i="44"/>
  <c r="J36" i="44"/>
  <c r="F36" i="44"/>
  <c r="I36" i="44" s="1"/>
  <c r="C36" i="44"/>
  <c r="M35" i="44"/>
  <c r="L35" i="44"/>
  <c r="K35" i="44"/>
  <c r="J35" i="44"/>
  <c r="F35" i="44"/>
  <c r="I35" i="44" s="1"/>
  <c r="C35" i="44"/>
  <c r="M34" i="44"/>
  <c r="L34" i="44"/>
  <c r="K34" i="44"/>
  <c r="J34" i="44"/>
  <c r="F34" i="44"/>
  <c r="I34" i="44" s="1"/>
  <c r="C34" i="44"/>
  <c r="M33" i="44"/>
  <c r="L33" i="44"/>
  <c r="K33" i="44"/>
  <c r="J33" i="44"/>
  <c r="F33" i="44"/>
  <c r="I33" i="44" s="1"/>
  <c r="C33" i="44"/>
  <c r="M32" i="44"/>
  <c r="L32" i="44"/>
  <c r="K32" i="44"/>
  <c r="J32" i="44"/>
  <c r="F32" i="44"/>
  <c r="I32" i="44" s="1"/>
  <c r="C32" i="44"/>
  <c r="M31" i="44"/>
  <c r="L31" i="44"/>
  <c r="K31" i="44"/>
  <c r="J31" i="44"/>
  <c r="F31" i="44"/>
  <c r="I31" i="44" s="1"/>
  <c r="C31" i="44"/>
  <c r="M30" i="44"/>
  <c r="L30" i="44"/>
  <c r="K30" i="44"/>
  <c r="J30" i="44"/>
  <c r="F30" i="44"/>
  <c r="I30" i="44" s="1"/>
  <c r="C30" i="44"/>
  <c r="M78" i="44"/>
  <c r="L78" i="44"/>
  <c r="K78" i="44"/>
  <c r="J78" i="44"/>
  <c r="F78" i="44"/>
  <c r="I78" i="44" s="1"/>
  <c r="C78" i="44"/>
  <c r="M28" i="44"/>
  <c r="L28" i="44"/>
  <c r="K28" i="44"/>
  <c r="J28" i="44"/>
  <c r="F28" i="44"/>
  <c r="I28" i="44" s="1"/>
  <c r="C28" i="44"/>
  <c r="M147" i="44"/>
  <c r="L147" i="44"/>
  <c r="K147" i="44"/>
  <c r="J147" i="44"/>
  <c r="F147" i="44"/>
  <c r="I147" i="44" s="1"/>
  <c r="C147" i="44"/>
  <c r="M26" i="44"/>
  <c r="L26" i="44"/>
  <c r="K26" i="44"/>
  <c r="J26" i="44"/>
  <c r="F26" i="44"/>
  <c r="I26" i="44" s="1"/>
  <c r="C26" i="44"/>
  <c r="M25" i="44"/>
  <c r="L25" i="44"/>
  <c r="K25" i="44"/>
  <c r="J25" i="44"/>
  <c r="F25" i="44"/>
  <c r="I25" i="44" s="1"/>
  <c r="C25" i="44"/>
  <c r="M24" i="44"/>
  <c r="L24" i="44"/>
  <c r="K24" i="44"/>
  <c r="J24" i="44"/>
  <c r="F24" i="44"/>
  <c r="I24" i="44" s="1"/>
  <c r="C24" i="44"/>
  <c r="M23" i="44"/>
  <c r="L23" i="44"/>
  <c r="K23" i="44"/>
  <c r="J23" i="44"/>
  <c r="F23" i="44"/>
  <c r="I23" i="44" s="1"/>
  <c r="C23" i="44"/>
  <c r="M22" i="44"/>
  <c r="L22" i="44"/>
  <c r="K22" i="44"/>
  <c r="J22" i="44"/>
  <c r="F22" i="44"/>
  <c r="I22" i="44" s="1"/>
  <c r="C22" i="44"/>
  <c r="M21" i="44"/>
  <c r="L21" i="44"/>
  <c r="K21" i="44"/>
  <c r="J21" i="44"/>
  <c r="F21" i="44"/>
  <c r="I21" i="44" s="1"/>
  <c r="C21" i="44"/>
  <c r="M20" i="44"/>
  <c r="L20" i="44"/>
  <c r="K20" i="44"/>
  <c r="J20" i="44"/>
  <c r="F20" i="44"/>
  <c r="I20" i="44" s="1"/>
  <c r="C20" i="44"/>
  <c r="M19" i="44"/>
  <c r="L19" i="44"/>
  <c r="K19" i="44"/>
  <c r="J19" i="44"/>
  <c r="F19" i="44"/>
  <c r="I19" i="44" s="1"/>
  <c r="C19" i="44"/>
  <c r="M18" i="44"/>
  <c r="L18" i="44"/>
  <c r="K18" i="44"/>
  <c r="J18" i="44"/>
  <c r="F18" i="44"/>
  <c r="I18" i="44" s="1"/>
  <c r="C18" i="44"/>
  <c r="M17" i="44"/>
  <c r="L17" i="44"/>
  <c r="K17" i="44"/>
  <c r="J17" i="44"/>
  <c r="F17" i="44"/>
  <c r="I17" i="44" s="1"/>
  <c r="C17" i="44"/>
  <c r="M16" i="44"/>
  <c r="L16" i="44"/>
  <c r="K16" i="44"/>
  <c r="J16" i="44"/>
  <c r="F16" i="44"/>
  <c r="I16" i="44" s="1"/>
  <c r="C16" i="44"/>
  <c r="M15" i="44"/>
  <c r="L15" i="44"/>
  <c r="K15" i="44"/>
  <c r="J15" i="44"/>
  <c r="F15" i="44"/>
  <c r="I15" i="44" s="1"/>
  <c r="C15" i="44"/>
  <c r="M14" i="44"/>
  <c r="L14" i="44"/>
  <c r="K14" i="44"/>
  <c r="J14" i="44"/>
  <c r="F14" i="44"/>
  <c r="I14" i="44" s="1"/>
  <c r="C14" i="44"/>
  <c r="M13" i="44"/>
  <c r="L13" i="44"/>
  <c r="K13" i="44"/>
  <c r="J13" i="44"/>
  <c r="F13" i="44"/>
  <c r="I13" i="44" s="1"/>
  <c r="C13" i="44"/>
  <c r="M159" i="44"/>
  <c r="L159" i="44"/>
  <c r="K159" i="44"/>
  <c r="J159" i="44"/>
  <c r="F159" i="44"/>
  <c r="I159" i="44" s="1"/>
  <c r="C159" i="44"/>
  <c r="M11" i="44"/>
  <c r="L11" i="44"/>
  <c r="K11" i="44"/>
  <c r="J11" i="44"/>
  <c r="F11" i="44"/>
  <c r="I11" i="44" s="1"/>
  <c r="C11" i="44"/>
  <c r="M10" i="44"/>
  <c r="L10" i="44"/>
  <c r="K10" i="44"/>
  <c r="J10" i="44"/>
  <c r="F10" i="44"/>
  <c r="I10" i="44" s="1"/>
  <c r="C10" i="44"/>
  <c r="M9" i="44"/>
  <c r="L9" i="44"/>
  <c r="K9" i="44"/>
  <c r="J9" i="44"/>
  <c r="F9" i="44"/>
  <c r="I9" i="44" s="1"/>
  <c r="C9" i="44"/>
  <c r="M8" i="44"/>
  <c r="L8" i="44"/>
  <c r="K8" i="44"/>
  <c r="J8" i="44"/>
  <c r="F8" i="44"/>
  <c r="I8" i="44" s="1"/>
  <c r="C8" i="44"/>
  <c r="M60" i="44"/>
  <c r="L60" i="44"/>
  <c r="K60" i="44"/>
  <c r="J60" i="44"/>
  <c r="F60" i="44"/>
  <c r="I60" i="44" s="1"/>
  <c r="C60" i="44"/>
  <c r="M6" i="44"/>
  <c r="L6" i="44"/>
  <c r="K6" i="44"/>
  <c r="J6" i="44"/>
  <c r="F6" i="44"/>
  <c r="I6" i="44" s="1"/>
  <c r="C6" i="44"/>
  <c r="M104" i="44"/>
  <c r="L104" i="44"/>
  <c r="K104" i="44"/>
  <c r="J104" i="44"/>
  <c r="F104" i="44"/>
  <c r="I104" i="44" s="1"/>
  <c r="C104" i="44"/>
  <c r="M4" i="44"/>
  <c r="L4" i="44"/>
  <c r="K4" i="44"/>
  <c r="J4" i="44"/>
  <c r="F4" i="44"/>
  <c r="I4" i="44" s="1"/>
  <c r="C4" i="44"/>
  <c r="M42" i="44"/>
  <c r="L42" i="44"/>
  <c r="K42" i="44"/>
  <c r="J42" i="44"/>
  <c r="F42" i="44"/>
  <c r="I42" i="44" s="1"/>
  <c r="C42" i="44"/>
  <c r="M169" i="43"/>
  <c r="L169" i="43"/>
  <c r="K169" i="43"/>
  <c r="J169" i="43"/>
  <c r="F169" i="43"/>
  <c r="I169" i="43" s="1"/>
  <c r="C169" i="43"/>
  <c r="M150" i="43"/>
  <c r="L150" i="43"/>
  <c r="K150" i="43"/>
  <c r="J150" i="43"/>
  <c r="F150" i="43"/>
  <c r="I150" i="43" s="1"/>
  <c r="C150" i="43"/>
  <c r="M167" i="43"/>
  <c r="L167" i="43"/>
  <c r="K167" i="43"/>
  <c r="J167" i="43"/>
  <c r="F167" i="43"/>
  <c r="I167" i="43" s="1"/>
  <c r="C167" i="43"/>
  <c r="M166" i="43"/>
  <c r="L166" i="43"/>
  <c r="K166" i="43"/>
  <c r="J166" i="43"/>
  <c r="F166" i="43"/>
  <c r="I166" i="43" s="1"/>
  <c r="C166" i="43"/>
  <c r="M165" i="43"/>
  <c r="L165" i="43"/>
  <c r="K165" i="43"/>
  <c r="J165" i="43"/>
  <c r="F165" i="43"/>
  <c r="I165" i="43" s="1"/>
  <c r="C165" i="43"/>
  <c r="M164" i="43"/>
  <c r="L164" i="43"/>
  <c r="K164" i="43"/>
  <c r="J164" i="43"/>
  <c r="F164" i="43"/>
  <c r="I164" i="43" s="1"/>
  <c r="C164" i="43"/>
  <c r="M163" i="43"/>
  <c r="L163" i="43"/>
  <c r="K163" i="43"/>
  <c r="J163" i="43"/>
  <c r="F163" i="43"/>
  <c r="I163" i="43" s="1"/>
  <c r="C163" i="43"/>
  <c r="M162" i="43"/>
  <c r="L162" i="43"/>
  <c r="K162" i="43"/>
  <c r="J162" i="43"/>
  <c r="F162" i="43"/>
  <c r="I162" i="43" s="1"/>
  <c r="C162" i="43"/>
  <c r="M161" i="43"/>
  <c r="L161" i="43"/>
  <c r="K161" i="43"/>
  <c r="J161" i="43"/>
  <c r="F161" i="43"/>
  <c r="I161" i="43" s="1"/>
  <c r="C161" i="43"/>
  <c r="M160" i="43"/>
  <c r="L160" i="43"/>
  <c r="K160" i="43"/>
  <c r="J160" i="43"/>
  <c r="F160" i="43"/>
  <c r="I160" i="43" s="1"/>
  <c r="C160" i="43"/>
  <c r="M159" i="43"/>
  <c r="L159" i="43"/>
  <c r="K159" i="43"/>
  <c r="J159" i="43"/>
  <c r="F159" i="43"/>
  <c r="I159" i="43" s="1"/>
  <c r="C159" i="43"/>
  <c r="M158" i="43"/>
  <c r="L158" i="43"/>
  <c r="K158" i="43"/>
  <c r="J158" i="43"/>
  <c r="F158" i="43"/>
  <c r="I158" i="43" s="1"/>
  <c r="C158" i="43"/>
  <c r="M157" i="43"/>
  <c r="L157" i="43"/>
  <c r="K157" i="43"/>
  <c r="J157" i="43"/>
  <c r="F157" i="43"/>
  <c r="I157" i="43" s="1"/>
  <c r="C157" i="43"/>
  <c r="M156" i="43"/>
  <c r="L156" i="43"/>
  <c r="K156" i="43"/>
  <c r="J156" i="43"/>
  <c r="F156" i="43"/>
  <c r="I156" i="43" s="1"/>
  <c r="C156" i="43"/>
  <c r="M155" i="43"/>
  <c r="L155" i="43"/>
  <c r="K155" i="43"/>
  <c r="J155" i="43"/>
  <c r="F155" i="43"/>
  <c r="I155" i="43" s="1"/>
  <c r="C155" i="43"/>
  <c r="M154" i="43"/>
  <c r="L154" i="43"/>
  <c r="K154" i="43"/>
  <c r="J154" i="43"/>
  <c r="F154" i="43"/>
  <c r="I154" i="43" s="1"/>
  <c r="C154" i="43"/>
  <c r="M153" i="43"/>
  <c r="L153" i="43"/>
  <c r="K153" i="43"/>
  <c r="J153" i="43"/>
  <c r="F153" i="43"/>
  <c r="I153" i="43" s="1"/>
  <c r="C153" i="43"/>
  <c r="M152" i="43"/>
  <c r="L152" i="43"/>
  <c r="K152" i="43"/>
  <c r="J152" i="43"/>
  <c r="F152" i="43"/>
  <c r="I152" i="43" s="1"/>
  <c r="C152" i="43"/>
  <c r="M151" i="43"/>
  <c r="L151" i="43"/>
  <c r="K151" i="43"/>
  <c r="J151" i="43"/>
  <c r="F151" i="43"/>
  <c r="I151" i="43" s="1"/>
  <c r="C151" i="43"/>
  <c r="M82" i="43"/>
  <c r="L82" i="43"/>
  <c r="K82" i="43"/>
  <c r="J82" i="43"/>
  <c r="F82" i="43"/>
  <c r="I82" i="43" s="1"/>
  <c r="C82" i="43"/>
  <c r="M149" i="43"/>
  <c r="L149" i="43"/>
  <c r="K149" i="43"/>
  <c r="J149" i="43"/>
  <c r="F149" i="43"/>
  <c r="I149" i="43" s="1"/>
  <c r="C149" i="43"/>
  <c r="M148" i="43"/>
  <c r="L148" i="43"/>
  <c r="K148" i="43"/>
  <c r="J148" i="43"/>
  <c r="F148" i="43"/>
  <c r="I148" i="43" s="1"/>
  <c r="C148" i="43"/>
  <c r="M147" i="43"/>
  <c r="L147" i="43"/>
  <c r="K147" i="43"/>
  <c r="J147" i="43"/>
  <c r="F147" i="43"/>
  <c r="I147" i="43" s="1"/>
  <c r="C147" i="43"/>
  <c r="M146" i="43"/>
  <c r="L146" i="43"/>
  <c r="K146" i="43"/>
  <c r="J146" i="43"/>
  <c r="F146" i="43"/>
  <c r="I146" i="43" s="1"/>
  <c r="C146" i="43"/>
  <c r="M145" i="43"/>
  <c r="L145" i="43"/>
  <c r="K145" i="43"/>
  <c r="J145" i="43"/>
  <c r="F145" i="43"/>
  <c r="I145" i="43" s="1"/>
  <c r="C145" i="43"/>
  <c r="M144" i="43"/>
  <c r="L144" i="43"/>
  <c r="K144" i="43"/>
  <c r="J144" i="43"/>
  <c r="F144" i="43"/>
  <c r="I144" i="43" s="1"/>
  <c r="C144" i="43"/>
  <c r="M143" i="43"/>
  <c r="L143" i="43"/>
  <c r="K143" i="43"/>
  <c r="J143" i="43"/>
  <c r="F143" i="43"/>
  <c r="I143" i="43" s="1"/>
  <c r="C143" i="43"/>
  <c r="M142" i="43"/>
  <c r="L142" i="43"/>
  <c r="K142" i="43"/>
  <c r="J142" i="43"/>
  <c r="F142" i="43"/>
  <c r="I142" i="43" s="1"/>
  <c r="C142" i="43"/>
  <c r="M141" i="43"/>
  <c r="L141" i="43"/>
  <c r="K141" i="43"/>
  <c r="J141" i="43"/>
  <c r="F141" i="43"/>
  <c r="I141" i="43" s="1"/>
  <c r="C141" i="43"/>
  <c r="M140" i="43"/>
  <c r="L140" i="43"/>
  <c r="K140" i="43"/>
  <c r="J140" i="43"/>
  <c r="F140" i="43"/>
  <c r="I140" i="43" s="1"/>
  <c r="C140" i="43"/>
  <c r="M139" i="43"/>
  <c r="L139" i="43"/>
  <c r="K139" i="43"/>
  <c r="J139" i="43"/>
  <c r="F139" i="43"/>
  <c r="I139" i="43" s="1"/>
  <c r="C139" i="43"/>
  <c r="M138" i="43"/>
  <c r="L138" i="43"/>
  <c r="K138" i="43"/>
  <c r="J138" i="43"/>
  <c r="F138" i="43"/>
  <c r="I138" i="43" s="1"/>
  <c r="C138" i="43"/>
  <c r="M137" i="43"/>
  <c r="L137" i="43"/>
  <c r="K137" i="43"/>
  <c r="J137" i="43"/>
  <c r="F137" i="43"/>
  <c r="I137" i="43" s="1"/>
  <c r="C137" i="43"/>
  <c r="M136" i="43"/>
  <c r="L136" i="43"/>
  <c r="K136" i="43"/>
  <c r="J136" i="43"/>
  <c r="F136" i="43"/>
  <c r="I136" i="43" s="1"/>
  <c r="C136" i="43"/>
  <c r="M135" i="43"/>
  <c r="L135" i="43"/>
  <c r="K135" i="43"/>
  <c r="J135" i="43"/>
  <c r="F135" i="43"/>
  <c r="I135" i="43" s="1"/>
  <c r="C135" i="43"/>
  <c r="M134" i="43"/>
  <c r="L134" i="43"/>
  <c r="K134" i="43"/>
  <c r="J134" i="43"/>
  <c r="F134" i="43"/>
  <c r="I134" i="43" s="1"/>
  <c r="C134" i="43"/>
  <c r="M133" i="43"/>
  <c r="L133" i="43"/>
  <c r="K133" i="43"/>
  <c r="J133" i="43"/>
  <c r="F133" i="43"/>
  <c r="I133" i="43" s="1"/>
  <c r="C133" i="43"/>
  <c r="M132" i="43"/>
  <c r="L132" i="43"/>
  <c r="K132" i="43"/>
  <c r="J132" i="43"/>
  <c r="F132" i="43"/>
  <c r="I132" i="43" s="1"/>
  <c r="C132" i="43"/>
  <c r="M131" i="43"/>
  <c r="L131" i="43"/>
  <c r="K131" i="43"/>
  <c r="J131" i="43"/>
  <c r="F131" i="43"/>
  <c r="I131" i="43" s="1"/>
  <c r="C131" i="43"/>
  <c r="M130" i="43"/>
  <c r="L130" i="43"/>
  <c r="K130" i="43"/>
  <c r="J130" i="43"/>
  <c r="F130" i="43"/>
  <c r="I130" i="43" s="1"/>
  <c r="C130" i="43"/>
  <c r="M129" i="43"/>
  <c r="L129" i="43"/>
  <c r="K129" i="43"/>
  <c r="J129" i="43"/>
  <c r="F129" i="43"/>
  <c r="I129" i="43" s="1"/>
  <c r="C129" i="43"/>
  <c r="M128" i="43"/>
  <c r="L128" i="43"/>
  <c r="K128" i="43"/>
  <c r="J128" i="43"/>
  <c r="F128" i="43"/>
  <c r="I128" i="43" s="1"/>
  <c r="C128" i="43"/>
  <c r="M127" i="43"/>
  <c r="L127" i="43"/>
  <c r="K127" i="43"/>
  <c r="J127" i="43"/>
  <c r="F127" i="43"/>
  <c r="I127" i="43" s="1"/>
  <c r="C127" i="43"/>
  <c r="M168" i="43"/>
  <c r="L168" i="43"/>
  <c r="K168" i="43"/>
  <c r="J168" i="43"/>
  <c r="F168" i="43"/>
  <c r="I168" i="43" s="1"/>
  <c r="C168" i="43"/>
  <c r="M125" i="43"/>
  <c r="L125" i="43"/>
  <c r="K125" i="43"/>
  <c r="J125" i="43"/>
  <c r="F125" i="43"/>
  <c r="I125" i="43" s="1"/>
  <c r="C125" i="43"/>
  <c r="M124" i="43"/>
  <c r="L124" i="43"/>
  <c r="K124" i="43"/>
  <c r="J124" i="43"/>
  <c r="F124" i="43"/>
  <c r="I124" i="43" s="1"/>
  <c r="C124" i="43"/>
  <c r="M123" i="43"/>
  <c r="L123" i="43"/>
  <c r="K123" i="43"/>
  <c r="J123" i="43"/>
  <c r="F123" i="43"/>
  <c r="I123" i="43" s="1"/>
  <c r="C123" i="43"/>
  <c r="M122" i="43"/>
  <c r="L122" i="43"/>
  <c r="K122" i="43"/>
  <c r="J122" i="43"/>
  <c r="F122" i="43"/>
  <c r="I122" i="43" s="1"/>
  <c r="C122" i="43"/>
  <c r="M121" i="43"/>
  <c r="L121" i="43"/>
  <c r="K121" i="43"/>
  <c r="J121" i="43"/>
  <c r="F121" i="43"/>
  <c r="I121" i="43" s="1"/>
  <c r="C121" i="43"/>
  <c r="M120" i="43"/>
  <c r="L120" i="43"/>
  <c r="K120" i="43"/>
  <c r="J120" i="43"/>
  <c r="F120" i="43"/>
  <c r="I120" i="43" s="1"/>
  <c r="C120" i="43"/>
  <c r="M119" i="43"/>
  <c r="L119" i="43"/>
  <c r="K119" i="43"/>
  <c r="J119" i="43"/>
  <c r="F119" i="43"/>
  <c r="I119" i="43" s="1"/>
  <c r="C119" i="43"/>
  <c r="M118" i="43"/>
  <c r="L118" i="43"/>
  <c r="K118" i="43"/>
  <c r="J118" i="43"/>
  <c r="F118" i="43"/>
  <c r="I118" i="43" s="1"/>
  <c r="C118" i="43"/>
  <c r="M117" i="43"/>
  <c r="L117" i="43"/>
  <c r="K117" i="43"/>
  <c r="J117" i="43"/>
  <c r="F117" i="43"/>
  <c r="I117" i="43" s="1"/>
  <c r="C117" i="43"/>
  <c r="M116" i="43"/>
  <c r="L116" i="43"/>
  <c r="K116" i="43"/>
  <c r="J116" i="43"/>
  <c r="F116" i="43"/>
  <c r="I116" i="43" s="1"/>
  <c r="C116" i="43"/>
  <c r="M115" i="43"/>
  <c r="L115" i="43"/>
  <c r="K115" i="43"/>
  <c r="J115" i="43"/>
  <c r="F115" i="43"/>
  <c r="I115" i="43" s="1"/>
  <c r="C115" i="43"/>
  <c r="M114" i="43"/>
  <c r="L114" i="43"/>
  <c r="K114" i="43"/>
  <c r="J114" i="43"/>
  <c r="F114" i="43"/>
  <c r="I114" i="43" s="1"/>
  <c r="C114" i="43"/>
  <c r="M113" i="43"/>
  <c r="L113" i="43"/>
  <c r="K113" i="43"/>
  <c r="J113" i="43"/>
  <c r="F113" i="43"/>
  <c r="I113" i="43" s="1"/>
  <c r="C113" i="43"/>
  <c r="M112" i="43"/>
  <c r="L112" i="43"/>
  <c r="K112" i="43"/>
  <c r="J112" i="43"/>
  <c r="F112" i="43"/>
  <c r="I112" i="43" s="1"/>
  <c r="C112" i="43"/>
  <c r="M111" i="43"/>
  <c r="L111" i="43"/>
  <c r="K111" i="43"/>
  <c r="J111" i="43"/>
  <c r="F111" i="43"/>
  <c r="I111" i="43" s="1"/>
  <c r="C111" i="43"/>
  <c r="M110" i="43"/>
  <c r="L110" i="43"/>
  <c r="K110" i="43"/>
  <c r="J110" i="43"/>
  <c r="F110" i="43"/>
  <c r="I110" i="43" s="1"/>
  <c r="C110" i="43"/>
  <c r="M109" i="43"/>
  <c r="L109" i="43"/>
  <c r="K109" i="43"/>
  <c r="J109" i="43"/>
  <c r="F109" i="43"/>
  <c r="I109" i="43" s="1"/>
  <c r="C109" i="43"/>
  <c r="M108" i="43"/>
  <c r="L108" i="43"/>
  <c r="K108" i="43"/>
  <c r="J108" i="43"/>
  <c r="F108" i="43"/>
  <c r="I108" i="43" s="1"/>
  <c r="C108" i="43"/>
  <c r="M107" i="43"/>
  <c r="L107" i="43"/>
  <c r="K107" i="43"/>
  <c r="J107" i="43"/>
  <c r="F107" i="43"/>
  <c r="I107" i="43" s="1"/>
  <c r="C107" i="43"/>
  <c r="M106" i="43"/>
  <c r="L106" i="43"/>
  <c r="K106" i="43"/>
  <c r="J106" i="43"/>
  <c r="F106" i="43"/>
  <c r="I106" i="43" s="1"/>
  <c r="C106" i="43"/>
  <c r="M105" i="43"/>
  <c r="L105" i="43"/>
  <c r="K105" i="43"/>
  <c r="J105" i="43"/>
  <c r="F105" i="43"/>
  <c r="I105" i="43" s="1"/>
  <c r="C105" i="43"/>
  <c r="M104" i="43"/>
  <c r="L104" i="43"/>
  <c r="K104" i="43"/>
  <c r="J104" i="43"/>
  <c r="F104" i="43"/>
  <c r="I104" i="43" s="1"/>
  <c r="C104" i="43"/>
  <c r="M103" i="43"/>
  <c r="L103" i="43"/>
  <c r="K103" i="43"/>
  <c r="J103" i="43"/>
  <c r="F103" i="43"/>
  <c r="I103" i="43" s="1"/>
  <c r="C103" i="43"/>
  <c r="M102" i="43"/>
  <c r="L102" i="43"/>
  <c r="K102" i="43"/>
  <c r="J102" i="43"/>
  <c r="F102" i="43"/>
  <c r="I102" i="43" s="1"/>
  <c r="C102" i="43"/>
  <c r="M101" i="43"/>
  <c r="L101" i="43"/>
  <c r="K101" i="43"/>
  <c r="J101" i="43"/>
  <c r="F101" i="43"/>
  <c r="I101" i="43" s="1"/>
  <c r="C101" i="43"/>
  <c r="M100" i="43"/>
  <c r="L100" i="43"/>
  <c r="K100" i="43"/>
  <c r="J100" i="43"/>
  <c r="F100" i="43"/>
  <c r="I100" i="43" s="1"/>
  <c r="C100" i="43"/>
  <c r="M99" i="43"/>
  <c r="L99" i="43"/>
  <c r="K99" i="43"/>
  <c r="J99" i="43"/>
  <c r="F99" i="43"/>
  <c r="I99" i="43" s="1"/>
  <c r="C99" i="43"/>
  <c r="M98" i="43"/>
  <c r="L98" i="43"/>
  <c r="K98" i="43"/>
  <c r="J98" i="43"/>
  <c r="F98" i="43"/>
  <c r="I98" i="43" s="1"/>
  <c r="C98" i="43"/>
  <c r="M97" i="43"/>
  <c r="L97" i="43"/>
  <c r="K97" i="43"/>
  <c r="J97" i="43"/>
  <c r="F97" i="43"/>
  <c r="I97" i="43" s="1"/>
  <c r="C97" i="43"/>
  <c r="M96" i="43"/>
  <c r="L96" i="43"/>
  <c r="K96" i="43"/>
  <c r="J96" i="43"/>
  <c r="F96" i="43"/>
  <c r="I96" i="43" s="1"/>
  <c r="C96" i="43"/>
  <c r="M95" i="43"/>
  <c r="L95" i="43"/>
  <c r="K95" i="43"/>
  <c r="J95" i="43"/>
  <c r="F95" i="43"/>
  <c r="I95" i="43" s="1"/>
  <c r="C95" i="43"/>
  <c r="M94" i="43"/>
  <c r="L94" i="43"/>
  <c r="K94" i="43"/>
  <c r="J94" i="43"/>
  <c r="F94" i="43"/>
  <c r="I94" i="43" s="1"/>
  <c r="C94" i="43"/>
  <c r="M93" i="43"/>
  <c r="L93" i="43"/>
  <c r="K93" i="43"/>
  <c r="J93" i="43"/>
  <c r="F93" i="43"/>
  <c r="I93" i="43" s="1"/>
  <c r="C93" i="43"/>
  <c r="M92" i="43"/>
  <c r="L92" i="43"/>
  <c r="K92" i="43"/>
  <c r="J92" i="43"/>
  <c r="F92" i="43"/>
  <c r="I92" i="43" s="1"/>
  <c r="C92" i="43"/>
  <c r="M91" i="43"/>
  <c r="L91" i="43"/>
  <c r="K91" i="43"/>
  <c r="J91" i="43"/>
  <c r="F91" i="43"/>
  <c r="I91" i="43" s="1"/>
  <c r="C91" i="43"/>
  <c r="M90" i="43"/>
  <c r="L90" i="43"/>
  <c r="K90" i="43"/>
  <c r="J90" i="43"/>
  <c r="F90" i="43"/>
  <c r="I90" i="43" s="1"/>
  <c r="C90" i="43"/>
  <c r="M89" i="43"/>
  <c r="L89" i="43"/>
  <c r="K89" i="43"/>
  <c r="J89" i="43"/>
  <c r="F89" i="43"/>
  <c r="I89" i="43" s="1"/>
  <c r="C89" i="43"/>
  <c r="M88" i="43"/>
  <c r="L88" i="43"/>
  <c r="K88" i="43"/>
  <c r="J88" i="43"/>
  <c r="F88" i="43"/>
  <c r="I88" i="43" s="1"/>
  <c r="C88" i="43"/>
  <c r="M87" i="43"/>
  <c r="L87" i="43"/>
  <c r="K87" i="43"/>
  <c r="J87" i="43"/>
  <c r="F87" i="43"/>
  <c r="I87" i="43" s="1"/>
  <c r="C87" i="43"/>
  <c r="M86" i="43"/>
  <c r="L86" i="43"/>
  <c r="K86" i="43"/>
  <c r="J86" i="43"/>
  <c r="F86" i="43"/>
  <c r="I86" i="43" s="1"/>
  <c r="C86" i="43"/>
  <c r="M85" i="43"/>
  <c r="L85" i="43"/>
  <c r="K85" i="43"/>
  <c r="J85" i="43"/>
  <c r="F85" i="43"/>
  <c r="I85" i="43" s="1"/>
  <c r="C85" i="43"/>
  <c r="M84" i="43"/>
  <c r="L84" i="43"/>
  <c r="K84" i="43"/>
  <c r="J84" i="43"/>
  <c r="F84" i="43"/>
  <c r="I84" i="43" s="1"/>
  <c r="C84" i="43"/>
  <c r="M83" i="43"/>
  <c r="L83" i="43"/>
  <c r="K83" i="43"/>
  <c r="J83" i="43"/>
  <c r="F83" i="43"/>
  <c r="I83" i="43" s="1"/>
  <c r="C83" i="43"/>
  <c r="M126" i="43"/>
  <c r="L126" i="43"/>
  <c r="K126" i="43"/>
  <c r="J126" i="43"/>
  <c r="F126" i="43"/>
  <c r="I126" i="43" s="1"/>
  <c r="C126" i="43"/>
  <c r="M81" i="43"/>
  <c r="L81" i="43"/>
  <c r="K81" i="43"/>
  <c r="J81" i="43"/>
  <c r="F81" i="43"/>
  <c r="I81" i="43" s="1"/>
  <c r="C81" i="43"/>
  <c r="M80" i="43"/>
  <c r="L80" i="43"/>
  <c r="K80" i="43"/>
  <c r="J80" i="43"/>
  <c r="F80" i="43"/>
  <c r="I80" i="43" s="1"/>
  <c r="C80" i="43"/>
  <c r="M79" i="43"/>
  <c r="L79" i="43"/>
  <c r="K79" i="43"/>
  <c r="J79" i="43"/>
  <c r="F79" i="43"/>
  <c r="I79" i="43" s="1"/>
  <c r="C79" i="43"/>
  <c r="M78" i="43"/>
  <c r="L78" i="43"/>
  <c r="K78" i="43"/>
  <c r="J78" i="43"/>
  <c r="F78" i="43"/>
  <c r="I78" i="43" s="1"/>
  <c r="C78" i="43"/>
  <c r="M77" i="43"/>
  <c r="L77" i="43"/>
  <c r="K77" i="43"/>
  <c r="J77" i="43"/>
  <c r="F77" i="43"/>
  <c r="I77" i="43" s="1"/>
  <c r="C77" i="43"/>
  <c r="M76" i="43"/>
  <c r="L76" i="43"/>
  <c r="K76" i="43"/>
  <c r="J76" i="43"/>
  <c r="F76" i="43"/>
  <c r="I76" i="43" s="1"/>
  <c r="C76" i="43"/>
  <c r="M75" i="43"/>
  <c r="L75" i="43"/>
  <c r="K75" i="43"/>
  <c r="J75" i="43"/>
  <c r="F75" i="43"/>
  <c r="I75" i="43" s="1"/>
  <c r="C75" i="43"/>
  <c r="M74" i="43"/>
  <c r="L74" i="43"/>
  <c r="K74" i="43"/>
  <c r="J74" i="43"/>
  <c r="F74" i="43"/>
  <c r="I74" i="43" s="1"/>
  <c r="C74" i="43"/>
  <c r="M73" i="43"/>
  <c r="L73" i="43"/>
  <c r="K73" i="43"/>
  <c r="J73" i="43"/>
  <c r="F73" i="43"/>
  <c r="I73" i="43" s="1"/>
  <c r="C73" i="43"/>
  <c r="M72" i="43"/>
  <c r="L72" i="43"/>
  <c r="K72" i="43"/>
  <c r="J72" i="43"/>
  <c r="F72" i="43"/>
  <c r="I72" i="43" s="1"/>
  <c r="C72" i="43"/>
  <c r="M71" i="43"/>
  <c r="L71" i="43"/>
  <c r="K71" i="43"/>
  <c r="J71" i="43"/>
  <c r="F71" i="43"/>
  <c r="I71" i="43" s="1"/>
  <c r="C71" i="43"/>
  <c r="M70" i="43"/>
  <c r="L70" i="43"/>
  <c r="K70" i="43"/>
  <c r="J70" i="43"/>
  <c r="F70" i="43"/>
  <c r="I70" i="43" s="1"/>
  <c r="C70" i="43"/>
  <c r="M69" i="43"/>
  <c r="L69" i="43"/>
  <c r="K69" i="43"/>
  <c r="J69" i="43"/>
  <c r="F69" i="43"/>
  <c r="I69" i="43" s="1"/>
  <c r="C69" i="43"/>
  <c r="M68" i="43"/>
  <c r="L68" i="43"/>
  <c r="K68" i="43"/>
  <c r="J68" i="43"/>
  <c r="F68" i="43"/>
  <c r="I68" i="43" s="1"/>
  <c r="C68" i="43"/>
  <c r="M67" i="43"/>
  <c r="L67" i="43"/>
  <c r="K67" i="43"/>
  <c r="J67" i="43"/>
  <c r="F67" i="43"/>
  <c r="I67" i="43" s="1"/>
  <c r="C67" i="43"/>
  <c r="M66" i="43"/>
  <c r="L66" i="43"/>
  <c r="K66" i="43"/>
  <c r="J66" i="43"/>
  <c r="F66" i="43"/>
  <c r="I66" i="43" s="1"/>
  <c r="C66" i="43"/>
  <c r="M65" i="43"/>
  <c r="L65" i="43"/>
  <c r="K65" i="43"/>
  <c r="J65" i="43"/>
  <c r="F65" i="43"/>
  <c r="I65" i="43" s="1"/>
  <c r="C65" i="43"/>
  <c r="M55" i="43"/>
  <c r="L55" i="43"/>
  <c r="K55" i="43"/>
  <c r="J55" i="43"/>
  <c r="F55" i="43"/>
  <c r="I55" i="43" s="1"/>
  <c r="C55" i="43"/>
  <c r="M63" i="43"/>
  <c r="L63" i="43"/>
  <c r="K63" i="43"/>
  <c r="J63" i="43"/>
  <c r="F63" i="43"/>
  <c r="I63" i="43" s="1"/>
  <c r="C63" i="43"/>
  <c r="M62" i="43"/>
  <c r="L62" i="43"/>
  <c r="K62" i="43"/>
  <c r="J62" i="43"/>
  <c r="F62" i="43"/>
  <c r="I62" i="43" s="1"/>
  <c r="C62" i="43"/>
  <c r="M61" i="43"/>
  <c r="L61" i="43"/>
  <c r="K61" i="43"/>
  <c r="J61" i="43"/>
  <c r="F61" i="43"/>
  <c r="I61" i="43" s="1"/>
  <c r="C61" i="43"/>
  <c r="M60" i="43"/>
  <c r="L60" i="43"/>
  <c r="K60" i="43"/>
  <c r="J60" i="43"/>
  <c r="F60" i="43"/>
  <c r="I60" i="43" s="1"/>
  <c r="C60" i="43"/>
  <c r="M59" i="43"/>
  <c r="L59" i="43"/>
  <c r="K59" i="43"/>
  <c r="J59" i="43"/>
  <c r="F59" i="43"/>
  <c r="I59" i="43" s="1"/>
  <c r="C59" i="43"/>
  <c r="M58" i="43"/>
  <c r="L58" i="43"/>
  <c r="K58" i="43"/>
  <c r="J58" i="43"/>
  <c r="F58" i="43"/>
  <c r="I58" i="43" s="1"/>
  <c r="C58" i="43"/>
  <c r="M57" i="43"/>
  <c r="L57" i="43"/>
  <c r="K57" i="43"/>
  <c r="J57" i="43"/>
  <c r="F57" i="43"/>
  <c r="I57" i="43" s="1"/>
  <c r="C57" i="43"/>
  <c r="M56" i="43"/>
  <c r="L56" i="43"/>
  <c r="K56" i="43"/>
  <c r="J56" i="43"/>
  <c r="F56" i="43"/>
  <c r="I56" i="43" s="1"/>
  <c r="C56" i="43"/>
  <c r="M52" i="43"/>
  <c r="L52" i="43"/>
  <c r="K52" i="43"/>
  <c r="J52" i="43"/>
  <c r="F52" i="43"/>
  <c r="I52" i="43" s="1"/>
  <c r="C52" i="43"/>
  <c r="M64" i="43"/>
  <c r="L64" i="43"/>
  <c r="K64" i="43"/>
  <c r="J64" i="43"/>
  <c r="F64" i="43"/>
  <c r="I64" i="43" s="1"/>
  <c r="C64" i="43"/>
  <c r="M53" i="43"/>
  <c r="L53" i="43"/>
  <c r="K53" i="43"/>
  <c r="J53" i="43"/>
  <c r="F53" i="43"/>
  <c r="I53" i="43" s="1"/>
  <c r="C53" i="43"/>
  <c r="M54" i="43"/>
  <c r="L54" i="43"/>
  <c r="K54" i="43"/>
  <c r="J54" i="43"/>
  <c r="F54" i="43"/>
  <c r="I54" i="43" s="1"/>
  <c r="C54" i="43"/>
  <c r="M51" i="43"/>
  <c r="L51" i="43"/>
  <c r="K51" i="43"/>
  <c r="J51" i="43"/>
  <c r="F51" i="43"/>
  <c r="I51" i="43" s="1"/>
  <c r="C51" i="43"/>
  <c r="M50" i="43"/>
  <c r="L50" i="43"/>
  <c r="K50" i="43"/>
  <c r="J50" i="43"/>
  <c r="F50" i="43"/>
  <c r="I50" i="43" s="1"/>
  <c r="C50" i="43"/>
  <c r="M49" i="43"/>
  <c r="L49" i="43"/>
  <c r="K49" i="43"/>
  <c r="J49" i="43"/>
  <c r="F49" i="43"/>
  <c r="I49" i="43" s="1"/>
  <c r="C49" i="43"/>
  <c r="M48" i="43"/>
  <c r="L48" i="43"/>
  <c r="K48" i="43"/>
  <c r="J48" i="43"/>
  <c r="F48" i="43"/>
  <c r="I48" i="43" s="1"/>
  <c r="C48" i="43"/>
  <c r="M47" i="43"/>
  <c r="L47" i="43"/>
  <c r="K47" i="43"/>
  <c r="J47" i="43"/>
  <c r="F47" i="43"/>
  <c r="I47" i="43" s="1"/>
  <c r="C47" i="43"/>
  <c r="M46" i="43"/>
  <c r="L46" i="43"/>
  <c r="K46" i="43"/>
  <c r="J46" i="43"/>
  <c r="F46" i="43"/>
  <c r="I46" i="43" s="1"/>
  <c r="C46" i="43"/>
  <c r="M45" i="43"/>
  <c r="L45" i="43"/>
  <c r="K45" i="43"/>
  <c r="J45" i="43"/>
  <c r="F45" i="43"/>
  <c r="I45" i="43" s="1"/>
  <c r="C45" i="43"/>
  <c r="M44" i="43"/>
  <c r="L44" i="43"/>
  <c r="K44" i="43"/>
  <c r="J44" i="43"/>
  <c r="F44" i="43"/>
  <c r="I44" i="43" s="1"/>
  <c r="C44" i="43"/>
  <c r="M43" i="43"/>
  <c r="L43" i="43"/>
  <c r="K43" i="43"/>
  <c r="J43" i="43"/>
  <c r="F43" i="43"/>
  <c r="I43" i="43" s="1"/>
  <c r="C43" i="43"/>
  <c r="M42" i="43"/>
  <c r="L42" i="43"/>
  <c r="K42" i="43"/>
  <c r="J42" i="43"/>
  <c r="F42" i="43"/>
  <c r="I42" i="43" s="1"/>
  <c r="C42" i="43"/>
  <c r="M41" i="43"/>
  <c r="L41" i="43"/>
  <c r="K41" i="43"/>
  <c r="J41" i="43"/>
  <c r="F41" i="43"/>
  <c r="I41" i="43" s="1"/>
  <c r="C41" i="43"/>
  <c r="M40" i="43"/>
  <c r="L40" i="43"/>
  <c r="K40" i="43"/>
  <c r="J40" i="43"/>
  <c r="F40" i="43"/>
  <c r="I40" i="43" s="1"/>
  <c r="C40" i="43"/>
  <c r="M39" i="43"/>
  <c r="L39" i="43"/>
  <c r="K39" i="43"/>
  <c r="J39" i="43"/>
  <c r="F39" i="43"/>
  <c r="I39" i="43" s="1"/>
  <c r="C39" i="43"/>
  <c r="M38" i="43"/>
  <c r="L38" i="43"/>
  <c r="K38" i="43"/>
  <c r="J38" i="43"/>
  <c r="F38" i="43"/>
  <c r="I38" i="43" s="1"/>
  <c r="C38" i="43"/>
  <c r="M37" i="43"/>
  <c r="L37" i="43"/>
  <c r="K37" i="43"/>
  <c r="J37" i="43"/>
  <c r="F37" i="43"/>
  <c r="I37" i="43" s="1"/>
  <c r="C37" i="43"/>
  <c r="M36" i="43"/>
  <c r="L36" i="43"/>
  <c r="K36" i="43"/>
  <c r="J36" i="43"/>
  <c r="F36" i="43"/>
  <c r="I36" i="43" s="1"/>
  <c r="C36" i="43"/>
  <c r="M35" i="43"/>
  <c r="L35" i="43"/>
  <c r="K35" i="43"/>
  <c r="J35" i="43"/>
  <c r="F35" i="43"/>
  <c r="I35" i="43" s="1"/>
  <c r="C35" i="43"/>
  <c r="M34" i="43"/>
  <c r="L34" i="43"/>
  <c r="K34" i="43"/>
  <c r="J34" i="43"/>
  <c r="F34" i="43"/>
  <c r="I34" i="43" s="1"/>
  <c r="C34" i="43"/>
  <c r="M33" i="43"/>
  <c r="L33" i="43"/>
  <c r="K33" i="43"/>
  <c r="J33" i="43"/>
  <c r="F33" i="43"/>
  <c r="I33" i="43" s="1"/>
  <c r="C33" i="43"/>
  <c r="M32" i="43"/>
  <c r="L32" i="43"/>
  <c r="K32" i="43"/>
  <c r="J32" i="43"/>
  <c r="F32" i="43"/>
  <c r="I32" i="43" s="1"/>
  <c r="C32" i="43"/>
  <c r="M31" i="43"/>
  <c r="L31" i="43"/>
  <c r="K31" i="43"/>
  <c r="J31" i="43"/>
  <c r="F31" i="43"/>
  <c r="I31" i="43" s="1"/>
  <c r="C31" i="43"/>
  <c r="M30" i="43"/>
  <c r="L30" i="43"/>
  <c r="K30" i="43"/>
  <c r="J30" i="43"/>
  <c r="F30" i="43"/>
  <c r="I30" i="43" s="1"/>
  <c r="C30" i="43"/>
  <c r="M29" i="43"/>
  <c r="L29" i="43"/>
  <c r="K29" i="43"/>
  <c r="J29" i="43"/>
  <c r="F29" i="43"/>
  <c r="I29" i="43" s="1"/>
  <c r="C29" i="43"/>
  <c r="M28" i="43"/>
  <c r="L28" i="43"/>
  <c r="K28" i="43"/>
  <c r="J28" i="43"/>
  <c r="F28" i="43"/>
  <c r="I28" i="43" s="1"/>
  <c r="C28" i="43"/>
  <c r="M27" i="43"/>
  <c r="L27" i="43"/>
  <c r="K27" i="43"/>
  <c r="J27" i="43"/>
  <c r="F27" i="43"/>
  <c r="I27" i="43" s="1"/>
  <c r="C27" i="43"/>
  <c r="M26" i="43"/>
  <c r="L26" i="43"/>
  <c r="K26" i="43"/>
  <c r="J26" i="43"/>
  <c r="F26" i="43"/>
  <c r="I26" i="43" s="1"/>
  <c r="C26" i="43"/>
  <c r="M25" i="43"/>
  <c r="L25" i="43"/>
  <c r="K25" i="43"/>
  <c r="J25" i="43"/>
  <c r="F25" i="43"/>
  <c r="I25" i="43" s="1"/>
  <c r="C25" i="43"/>
  <c r="M24" i="43"/>
  <c r="L24" i="43"/>
  <c r="K24" i="43"/>
  <c r="J24" i="43"/>
  <c r="F24" i="43"/>
  <c r="I24" i="43" s="1"/>
  <c r="C24" i="43"/>
  <c r="M23" i="43"/>
  <c r="L23" i="43"/>
  <c r="K23" i="43"/>
  <c r="J23" i="43"/>
  <c r="F23" i="43"/>
  <c r="I23" i="43" s="1"/>
  <c r="C23" i="43"/>
  <c r="M22" i="43"/>
  <c r="L22" i="43"/>
  <c r="K22" i="43"/>
  <c r="J22" i="43"/>
  <c r="F22" i="43"/>
  <c r="I22" i="43" s="1"/>
  <c r="C22" i="43"/>
  <c r="M21" i="43"/>
  <c r="L21" i="43"/>
  <c r="K21" i="43"/>
  <c r="J21" i="43"/>
  <c r="F21" i="43"/>
  <c r="I21" i="43" s="1"/>
  <c r="C21" i="43"/>
  <c r="M20" i="43"/>
  <c r="L20" i="43"/>
  <c r="K20" i="43"/>
  <c r="J20" i="43"/>
  <c r="F20" i="43"/>
  <c r="I20" i="43" s="1"/>
  <c r="C20" i="43"/>
  <c r="M19" i="43"/>
  <c r="L19" i="43"/>
  <c r="K19" i="43"/>
  <c r="J19" i="43"/>
  <c r="F19" i="43"/>
  <c r="I19" i="43" s="1"/>
  <c r="C19" i="43"/>
  <c r="M18" i="43"/>
  <c r="L18" i="43"/>
  <c r="K18" i="43"/>
  <c r="J18" i="43"/>
  <c r="F18" i="43"/>
  <c r="I18" i="43" s="1"/>
  <c r="C18" i="43"/>
  <c r="M17" i="43"/>
  <c r="L17" i="43"/>
  <c r="K17" i="43"/>
  <c r="J17" i="43"/>
  <c r="F17" i="43"/>
  <c r="I17" i="43" s="1"/>
  <c r="C17" i="43"/>
  <c r="M16" i="43"/>
  <c r="L16" i="43"/>
  <c r="K16" i="43"/>
  <c r="J16" i="43"/>
  <c r="F16" i="43"/>
  <c r="I16" i="43" s="1"/>
  <c r="C16" i="43"/>
  <c r="M15" i="43"/>
  <c r="L15" i="43"/>
  <c r="K15" i="43"/>
  <c r="J15" i="43"/>
  <c r="F15" i="43"/>
  <c r="I15" i="43" s="1"/>
  <c r="C15" i="43"/>
  <c r="M14" i="43"/>
  <c r="L14" i="43"/>
  <c r="K14" i="43"/>
  <c r="J14" i="43"/>
  <c r="F14" i="43"/>
  <c r="I14" i="43" s="1"/>
  <c r="C14" i="43"/>
  <c r="M13" i="43"/>
  <c r="L13" i="43"/>
  <c r="K13" i="43"/>
  <c r="J13" i="43"/>
  <c r="F13" i="43"/>
  <c r="I13" i="43" s="1"/>
  <c r="C13" i="43"/>
  <c r="M12" i="43"/>
  <c r="L12" i="43"/>
  <c r="K12" i="43"/>
  <c r="J12" i="43"/>
  <c r="F12" i="43"/>
  <c r="I12" i="43" s="1"/>
  <c r="C12" i="43"/>
  <c r="M11" i="43"/>
  <c r="L11" i="43"/>
  <c r="K11" i="43"/>
  <c r="J11" i="43"/>
  <c r="F11" i="43"/>
  <c r="I11" i="43" s="1"/>
  <c r="C11" i="43"/>
  <c r="M10" i="43"/>
  <c r="L10" i="43"/>
  <c r="K10" i="43"/>
  <c r="J10" i="43"/>
  <c r="F10" i="43"/>
  <c r="I10" i="43" s="1"/>
  <c r="C10" i="43"/>
  <c r="M9" i="43"/>
  <c r="L9" i="43"/>
  <c r="K9" i="43"/>
  <c r="J9" i="43"/>
  <c r="F9" i="43"/>
  <c r="I9" i="43" s="1"/>
  <c r="C9" i="43"/>
  <c r="M8" i="43"/>
  <c r="L8" i="43"/>
  <c r="K8" i="43"/>
  <c r="J8" i="43"/>
  <c r="F8" i="43"/>
  <c r="I8" i="43" s="1"/>
  <c r="C8" i="43"/>
  <c r="M7" i="43"/>
  <c r="L7" i="43"/>
  <c r="K7" i="43"/>
  <c r="J7" i="43"/>
  <c r="F7" i="43"/>
  <c r="I7" i="43" s="1"/>
  <c r="C7" i="43"/>
  <c r="M6" i="43"/>
  <c r="L6" i="43"/>
  <c r="K6" i="43"/>
  <c r="J6" i="43"/>
  <c r="F6" i="43"/>
  <c r="I6" i="43" s="1"/>
  <c r="C6" i="43"/>
  <c r="M5" i="43"/>
  <c r="L5" i="43"/>
  <c r="K5" i="43"/>
  <c r="J5" i="43"/>
  <c r="F5" i="43"/>
  <c r="I5" i="43" s="1"/>
  <c r="C5" i="43"/>
  <c r="M4" i="43"/>
  <c r="L4" i="43"/>
  <c r="K4" i="43"/>
  <c r="J4" i="43"/>
  <c r="F4" i="43"/>
  <c r="I4" i="43" s="1"/>
  <c r="C4" i="43"/>
  <c r="M3" i="43"/>
  <c r="L3" i="43"/>
  <c r="K3" i="43"/>
  <c r="J3" i="43"/>
  <c r="F3" i="43"/>
  <c r="I3" i="43" s="1"/>
  <c r="C3" i="43"/>
  <c r="M169" i="42"/>
  <c r="L169" i="42"/>
  <c r="K169" i="42"/>
  <c r="J169" i="42"/>
  <c r="F169" i="42"/>
  <c r="I169" i="42" s="1"/>
  <c r="C169" i="42"/>
  <c r="M168" i="42"/>
  <c r="L168" i="42"/>
  <c r="K168" i="42"/>
  <c r="J168" i="42"/>
  <c r="F168" i="42"/>
  <c r="I168" i="42" s="1"/>
  <c r="C168" i="42"/>
  <c r="M167" i="42"/>
  <c r="L167" i="42"/>
  <c r="K167" i="42"/>
  <c r="J167" i="42"/>
  <c r="F167" i="42"/>
  <c r="I167" i="42" s="1"/>
  <c r="C167" i="42"/>
  <c r="M166" i="42"/>
  <c r="L166" i="42"/>
  <c r="K166" i="42"/>
  <c r="J166" i="42"/>
  <c r="F166" i="42"/>
  <c r="I166" i="42" s="1"/>
  <c r="C166" i="42"/>
  <c r="M165" i="42"/>
  <c r="L165" i="42"/>
  <c r="K165" i="42"/>
  <c r="J165" i="42"/>
  <c r="F165" i="42"/>
  <c r="I165" i="42" s="1"/>
  <c r="C165" i="42"/>
  <c r="M164" i="42"/>
  <c r="L164" i="42"/>
  <c r="K164" i="42"/>
  <c r="J164" i="42"/>
  <c r="F164" i="42"/>
  <c r="I164" i="42" s="1"/>
  <c r="C164" i="42"/>
  <c r="M163" i="42"/>
  <c r="L163" i="42"/>
  <c r="K163" i="42"/>
  <c r="J163" i="42"/>
  <c r="F163" i="42"/>
  <c r="I163" i="42" s="1"/>
  <c r="C163" i="42"/>
  <c r="M162" i="42"/>
  <c r="L162" i="42"/>
  <c r="K162" i="42"/>
  <c r="J162" i="42"/>
  <c r="F162" i="42"/>
  <c r="I162" i="42" s="1"/>
  <c r="C162" i="42"/>
  <c r="M161" i="42"/>
  <c r="L161" i="42"/>
  <c r="K161" i="42"/>
  <c r="J161" i="42"/>
  <c r="F161" i="42"/>
  <c r="I161" i="42" s="1"/>
  <c r="C161" i="42"/>
  <c r="M160" i="42"/>
  <c r="L160" i="42"/>
  <c r="K160" i="42"/>
  <c r="J160" i="42"/>
  <c r="F160" i="42"/>
  <c r="I160" i="42" s="1"/>
  <c r="C160" i="42"/>
  <c r="M159" i="42"/>
  <c r="L159" i="42"/>
  <c r="K159" i="42"/>
  <c r="J159" i="42"/>
  <c r="F159" i="42"/>
  <c r="I159" i="42" s="1"/>
  <c r="C159" i="42"/>
  <c r="M158" i="42"/>
  <c r="L158" i="42"/>
  <c r="K158" i="42"/>
  <c r="J158" i="42"/>
  <c r="F158" i="42"/>
  <c r="I158" i="42" s="1"/>
  <c r="C158" i="42"/>
  <c r="M157" i="42"/>
  <c r="L157" i="42"/>
  <c r="K157" i="42"/>
  <c r="J157" i="42"/>
  <c r="F157" i="42"/>
  <c r="I157" i="42" s="1"/>
  <c r="C157" i="42"/>
  <c r="M156" i="42"/>
  <c r="L156" i="42"/>
  <c r="K156" i="42"/>
  <c r="J156" i="42"/>
  <c r="F156" i="42"/>
  <c r="I156" i="42" s="1"/>
  <c r="C156" i="42"/>
  <c r="M155" i="42"/>
  <c r="L155" i="42"/>
  <c r="K155" i="42"/>
  <c r="J155" i="42"/>
  <c r="F155" i="42"/>
  <c r="I155" i="42" s="1"/>
  <c r="C155" i="42"/>
  <c r="M154" i="42"/>
  <c r="L154" i="42"/>
  <c r="K154" i="42"/>
  <c r="J154" i="42"/>
  <c r="F154" i="42"/>
  <c r="I154" i="42" s="1"/>
  <c r="C154" i="42"/>
  <c r="M39" i="42"/>
  <c r="L39" i="42"/>
  <c r="K39" i="42"/>
  <c r="J39" i="42"/>
  <c r="F39" i="42"/>
  <c r="I39" i="42" s="1"/>
  <c r="C39" i="42"/>
  <c r="M152" i="42"/>
  <c r="L152" i="42"/>
  <c r="K152" i="42"/>
  <c r="J152" i="42"/>
  <c r="F152" i="42"/>
  <c r="I152" i="42" s="1"/>
  <c r="C152" i="42"/>
  <c r="M151" i="42"/>
  <c r="L151" i="42"/>
  <c r="K151" i="42"/>
  <c r="J151" i="42"/>
  <c r="F151" i="42"/>
  <c r="I151" i="42" s="1"/>
  <c r="C151" i="42"/>
  <c r="M150" i="42"/>
  <c r="L150" i="42"/>
  <c r="K150" i="42"/>
  <c r="J150" i="42"/>
  <c r="F150" i="42"/>
  <c r="I150" i="42" s="1"/>
  <c r="C150" i="42"/>
  <c r="M149" i="42"/>
  <c r="L149" i="42"/>
  <c r="K149" i="42"/>
  <c r="J149" i="42"/>
  <c r="F149" i="42"/>
  <c r="I149" i="42" s="1"/>
  <c r="C149" i="42"/>
  <c r="M148" i="42"/>
  <c r="L148" i="42"/>
  <c r="K148" i="42"/>
  <c r="J148" i="42"/>
  <c r="F148" i="42"/>
  <c r="I148" i="42" s="1"/>
  <c r="C148" i="42"/>
  <c r="M147" i="42"/>
  <c r="L147" i="42"/>
  <c r="K147" i="42"/>
  <c r="J147" i="42"/>
  <c r="F147" i="42"/>
  <c r="I147" i="42" s="1"/>
  <c r="C147" i="42"/>
  <c r="M146" i="42"/>
  <c r="L146" i="42"/>
  <c r="K146" i="42"/>
  <c r="J146" i="42"/>
  <c r="F146" i="42"/>
  <c r="I146" i="42" s="1"/>
  <c r="C146" i="42"/>
  <c r="M145" i="42"/>
  <c r="L145" i="42"/>
  <c r="K145" i="42"/>
  <c r="J145" i="42"/>
  <c r="F145" i="42"/>
  <c r="I145" i="42" s="1"/>
  <c r="C145" i="42"/>
  <c r="M144" i="42"/>
  <c r="L144" i="42"/>
  <c r="K144" i="42"/>
  <c r="J144" i="42"/>
  <c r="F144" i="42"/>
  <c r="I144" i="42" s="1"/>
  <c r="C144" i="42"/>
  <c r="M143" i="42"/>
  <c r="L143" i="42"/>
  <c r="K143" i="42"/>
  <c r="J143" i="42"/>
  <c r="F143" i="42"/>
  <c r="I143" i="42" s="1"/>
  <c r="C143" i="42"/>
  <c r="M95" i="42"/>
  <c r="L95" i="42"/>
  <c r="K95" i="42"/>
  <c r="J95" i="42"/>
  <c r="F95" i="42"/>
  <c r="I95" i="42" s="1"/>
  <c r="C95" i="42"/>
  <c r="M141" i="42"/>
  <c r="L141" i="42"/>
  <c r="K141" i="42"/>
  <c r="J141" i="42"/>
  <c r="F141" i="42"/>
  <c r="I141" i="42" s="1"/>
  <c r="C141" i="42"/>
  <c r="M140" i="42"/>
  <c r="L140" i="42"/>
  <c r="K140" i="42"/>
  <c r="J140" i="42"/>
  <c r="F140" i="42"/>
  <c r="I140" i="42" s="1"/>
  <c r="C140" i="42"/>
  <c r="M139" i="42"/>
  <c r="L139" i="42"/>
  <c r="K139" i="42"/>
  <c r="J139" i="42"/>
  <c r="F139" i="42"/>
  <c r="I139" i="42" s="1"/>
  <c r="C139" i="42"/>
  <c r="M138" i="42"/>
  <c r="L138" i="42"/>
  <c r="K138" i="42"/>
  <c r="J138" i="42"/>
  <c r="F138" i="42"/>
  <c r="I138" i="42" s="1"/>
  <c r="C138" i="42"/>
  <c r="M137" i="42"/>
  <c r="L137" i="42"/>
  <c r="K137" i="42"/>
  <c r="J137" i="42"/>
  <c r="F137" i="42"/>
  <c r="I137" i="42" s="1"/>
  <c r="C137" i="42"/>
  <c r="M136" i="42"/>
  <c r="L136" i="42"/>
  <c r="K136" i="42"/>
  <c r="J136" i="42"/>
  <c r="F136" i="42"/>
  <c r="I136" i="42" s="1"/>
  <c r="C136" i="42"/>
  <c r="M135" i="42"/>
  <c r="L135" i="42"/>
  <c r="K135" i="42"/>
  <c r="J135" i="42"/>
  <c r="F135" i="42"/>
  <c r="I135" i="42" s="1"/>
  <c r="C135" i="42"/>
  <c r="M134" i="42"/>
  <c r="L134" i="42"/>
  <c r="K134" i="42"/>
  <c r="J134" i="42"/>
  <c r="F134" i="42"/>
  <c r="I134" i="42" s="1"/>
  <c r="C134" i="42"/>
  <c r="M133" i="42"/>
  <c r="L133" i="42"/>
  <c r="K133" i="42"/>
  <c r="J133" i="42"/>
  <c r="F133" i="42"/>
  <c r="I133" i="42" s="1"/>
  <c r="C133" i="42"/>
  <c r="M132" i="42"/>
  <c r="L132" i="42"/>
  <c r="K132" i="42"/>
  <c r="J132" i="42"/>
  <c r="F132" i="42"/>
  <c r="I132" i="42" s="1"/>
  <c r="C132" i="42"/>
  <c r="M131" i="42"/>
  <c r="L131" i="42"/>
  <c r="K131" i="42"/>
  <c r="J131" i="42"/>
  <c r="F131" i="42"/>
  <c r="I131" i="42" s="1"/>
  <c r="C131" i="42"/>
  <c r="M130" i="42"/>
  <c r="L130" i="42"/>
  <c r="K130" i="42"/>
  <c r="J130" i="42"/>
  <c r="F130" i="42"/>
  <c r="I130" i="42" s="1"/>
  <c r="C130" i="42"/>
  <c r="M129" i="42"/>
  <c r="L129" i="42"/>
  <c r="K129" i="42"/>
  <c r="J129" i="42"/>
  <c r="F129" i="42"/>
  <c r="I129" i="42" s="1"/>
  <c r="C129" i="42"/>
  <c r="M128" i="42"/>
  <c r="L128" i="42"/>
  <c r="K128" i="42"/>
  <c r="J128" i="42"/>
  <c r="F128" i="42"/>
  <c r="I128" i="42" s="1"/>
  <c r="C128" i="42"/>
  <c r="M34" i="42"/>
  <c r="L34" i="42"/>
  <c r="K34" i="42"/>
  <c r="J34" i="42"/>
  <c r="F34" i="42"/>
  <c r="I34" i="42" s="1"/>
  <c r="C34" i="42"/>
  <c r="M126" i="42"/>
  <c r="L126" i="42"/>
  <c r="K126" i="42"/>
  <c r="J126" i="42"/>
  <c r="F126" i="42"/>
  <c r="I126" i="42" s="1"/>
  <c r="C126" i="42"/>
  <c r="M125" i="42"/>
  <c r="L125" i="42"/>
  <c r="K125" i="42"/>
  <c r="J125" i="42"/>
  <c r="F125" i="42"/>
  <c r="I125" i="42" s="1"/>
  <c r="C125" i="42"/>
  <c r="M124" i="42"/>
  <c r="L124" i="42"/>
  <c r="K124" i="42"/>
  <c r="J124" i="42"/>
  <c r="F124" i="42"/>
  <c r="I124" i="42" s="1"/>
  <c r="C124" i="42"/>
  <c r="M123" i="42"/>
  <c r="L123" i="42"/>
  <c r="K123" i="42"/>
  <c r="J123" i="42"/>
  <c r="F123" i="42"/>
  <c r="I123" i="42" s="1"/>
  <c r="C123" i="42"/>
  <c r="M122" i="42"/>
  <c r="L122" i="42"/>
  <c r="K122" i="42"/>
  <c r="J122" i="42"/>
  <c r="F122" i="42"/>
  <c r="I122" i="42" s="1"/>
  <c r="C122" i="42"/>
  <c r="M121" i="42"/>
  <c r="L121" i="42"/>
  <c r="K121" i="42"/>
  <c r="J121" i="42"/>
  <c r="F121" i="42"/>
  <c r="I121" i="42" s="1"/>
  <c r="C121" i="42"/>
  <c r="M120" i="42"/>
  <c r="L120" i="42"/>
  <c r="K120" i="42"/>
  <c r="J120" i="42"/>
  <c r="F120" i="42"/>
  <c r="I120" i="42" s="1"/>
  <c r="C120" i="42"/>
  <c r="M142" i="42"/>
  <c r="L142" i="42"/>
  <c r="K142" i="42"/>
  <c r="J142" i="42"/>
  <c r="F142" i="42"/>
  <c r="I142" i="42" s="1"/>
  <c r="C142" i="42"/>
  <c r="M118" i="42"/>
  <c r="L118" i="42"/>
  <c r="K118" i="42"/>
  <c r="J118" i="42"/>
  <c r="F118" i="42"/>
  <c r="I118" i="42" s="1"/>
  <c r="C118" i="42"/>
  <c r="M117" i="42"/>
  <c r="L117" i="42"/>
  <c r="K117" i="42"/>
  <c r="J117" i="42"/>
  <c r="F117" i="42"/>
  <c r="I117" i="42" s="1"/>
  <c r="C117" i="42"/>
  <c r="M116" i="42"/>
  <c r="L116" i="42"/>
  <c r="K116" i="42"/>
  <c r="J116" i="42"/>
  <c r="F116" i="42"/>
  <c r="I116" i="42" s="1"/>
  <c r="C116" i="42"/>
  <c r="M127" i="42"/>
  <c r="L127" i="42"/>
  <c r="K127" i="42"/>
  <c r="J127" i="42"/>
  <c r="F127" i="42"/>
  <c r="I127" i="42" s="1"/>
  <c r="C127" i="42"/>
  <c r="M114" i="42"/>
  <c r="L114" i="42"/>
  <c r="K114" i="42"/>
  <c r="J114" i="42"/>
  <c r="F114" i="42"/>
  <c r="I114" i="42" s="1"/>
  <c r="C114" i="42"/>
  <c r="M113" i="42"/>
  <c r="L113" i="42"/>
  <c r="K113" i="42"/>
  <c r="J113" i="42"/>
  <c r="F113" i="42"/>
  <c r="I113" i="42" s="1"/>
  <c r="C113" i="42"/>
  <c r="M112" i="42"/>
  <c r="L112" i="42"/>
  <c r="K112" i="42"/>
  <c r="J112" i="42"/>
  <c r="F112" i="42"/>
  <c r="I112" i="42" s="1"/>
  <c r="C112" i="42"/>
  <c r="M62" i="42"/>
  <c r="L62" i="42"/>
  <c r="K62" i="42"/>
  <c r="J62" i="42"/>
  <c r="F62" i="42"/>
  <c r="I62" i="42" s="1"/>
  <c r="C62" i="42"/>
  <c r="M110" i="42"/>
  <c r="L110" i="42"/>
  <c r="K110" i="42"/>
  <c r="J110" i="42"/>
  <c r="F110" i="42"/>
  <c r="I110" i="42" s="1"/>
  <c r="C110" i="42"/>
  <c r="M109" i="42"/>
  <c r="L109" i="42"/>
  <c r="K109" i="42"/>
  <c r="J109" i="42"/>
  <c r="F109" i="42"/>
  <c r="I109" i="42" s="1"/>
  <c r="C109" i="42"/>
  <c r="M108" i="42"/>
  <c r="L108" i="42"/>
  <c r="K108" i="42"/>
  <c r="J108" i="42"/>
  <c r="F108" i="42"/>
  <c r="I108" i="42" s="1"/>
  <c r="C108" i="42"/>
  <c r="M107" i="42"/>
  <c r="L107" i="42"/>
  <c r="K107" i="42"/>
  <c r="J107" i="42"/>
  <c r="F107" i="42"/>
  <c r="I107" i="42" s="1"/>
  <c r="C107" i="42"/>
  <c r="M106" i="42"/>
  <c r="L106" i="42"/>
  <c r="K106" i="42"/>
  <c r="J106" i="42"/>
  <c r="F106" i="42"/>
  <c r="I106" i="42" s="1"/>
  <c r="C106" i="42"/>
  <c r="M105" i="42"/>
  <c r="L105" i="42"/>
  <c r="K105" i="42"/>
  <c r="J105" i="42"/>
  <c r="F105" i="42"/>
  <c r="I105" i="42" s="1"/>
  <c r="C105" i="42"/>
  <c r="M104" i="42"/>
  <c r="L104" i="42"/>
  <c r="K104" i="42"/>
  <c r="J104" i="42"/>
  <c r="F104" i="42"/>
  <c r="I104" i="42" s="1"/>
  <c r="C104" i="42"/>
  <c r="M103" i="42"/>
  <c r="L103" i="42"/>
  <c r="K103" i="42"/>
  <c r="J103" i="42"/>
  <c r="F103" i="42"/>
  <c r="I103" i="42" s="1"/>
  <c r="C103" i="42"/>
  <c r="M102" i="42"/>
  <c r="L102" i="42"/>
  <c r="K102" i="42"/>
  <c r="J102" i="42"/>
  <c r="F102" i="42"/>
  <c r="I102" i="42" s="1"/>
  <c r="C102" i="42"/>
  <c r="M101" i="42"/>
  <c r="L101" i="42"/>
  <c r="K101" i="42"/>
  <c r="J101" i="42"/>
  <c r="F101" i="42"/>
  <c r="I101" i="42" s="1"/>
  <c r="C101" i="42"/>
  <c r="M100" i="42"/>
  <c r="L100" i="42"/>
  <c r="K100" i="42"/>
  <c r="J100" i="42"/>
  <c r="F100" i="42"/>
  <c r="I100" i="42" s="1"/>
  <c r="C100" i="42"/>
  <c r="M99" i="42"/>
  <c r="L99" i="42"/>
  <c r="K99" i="42"/>
  <c r="J99" i="42"/>
  <c r="F99" i="42"/>
  <c r="I99" i="42" s="1"/>
  <c r="C99" i="42"/>
  <c r="M98" i="42"/>
  <c r="L98" i="42"/>
  <c r="K98" i="42"/>
  <c r="J98" i="42"/>
  <c r="F98" i="42"/>
  <c r="I98" i="42" s="1"/>
  <c r="C98" i="42"/>
  <c r="M97" i="42"/>
  <c r="L97" i="42"/>
  <c r="K97" i="42"/>
  <c r="J97" i="42"/>
  <c r="F97" i="42"/>
  <c r="I97" i="42" s="1"/>
  <c r="C97" i="42"/>
  <c r="M96" i="42"/>
  <c r="L96" i="42"/>
  <c r="K96" i="42"/>
  <c r="J96" i="42"/>
  <c r="F96" i="42"/>
  <c r="I96" i="42" s="1"/>
  <c r="C96" i="42"/>
  <c r="M73" i="42"/>
  <c r="L73" i="42"/>
  <c r="K73" i="42"/>
  <c r="J73" i="42"/>
  <c r="F73" i="42"/>
  <c r="I73" i="42" s="1"/>
  <c r="C73" i="42"/>
  <c r="M94" i="42"/>
  <c r="L94" i="42"/>
  <c r="K94" i="42"/>
  <c r="J94" i="42"/>
  <c r="F94" i="42"/>
  <c r="I94" i="42" s="1"/>
  <c r="C94" i="42"/>
  <c r="M93" i="42"/>
  <c r="L93" i="42"/>
  <c r="K93" i="42"/>
  <c r="J93" i="42"/>
  <c r="F93" i="42"/>
  <c r="I93" i="42" s="1"/>
  <c r="C93" i="42"/>
  <c r="M92" i="42"/>
  <c r="L92" i="42"/>
  <c r="K92" i="42"/>
  <c r="J92" i="42"/>
  <c r="F92" i="42"/>
  <c r="I92" i="42" s="1"/>
  <c r="C92" i="42"/>
  <c r="M91" i="42"/>
  <c r="L91" i="42"/>
  <c r="K91" i="42"/>
  <c r="J91" i="42"/>
  <c r="F91" i="42"/>
  <c r="I91" i="42" s="1"/>
  <c r="C91" i="42"/>
  <c r="M90" i="42"/>
  <c r="L90" i="42"/>
  <c r="K90" i="42"/>
  <c r="J90" i="42"/>
  <c r="F90" i="42"/>
  <c r="I90" i="42" s="1"/>
  <c r="C90" i="42"/>
  <c r="M89" i="42"/>
  <c r="L89" i="42"/>
  <c r="K89" i="42"/>
  <c r="J89" i="42"/>
  <c r="F89" i="42"/>
  <c r="I89" i="42" s="1"/>
  <c r="C89" i="42"/>
  <c r="M88" i="42"/>
  <c r="L88" i="42"/>
  <c r="K88" i="42"/>
  <c r="J88" i="42"/>
  <c r="F88" i="42"/>
  <c r="I88" i="42" s="1"/>
  <c r="C88" i="42"/>
  <c r="M87" i="42"/>
  <c r="L87" i="42"/>
  <c r="K87" i="42"/>
  <c r="J87" i="42"/>
  <c r="F87" i="42"/>
  <c r="I87" i="42" s="1"/>
  <c r="C87" i="42"/>
  <c r="M86" i="42"/>
  <c r="L86" i="42"/>
  <c r="K86" i="42"/>
  <c r="J86" i="42"/>
  <c r="F86" i="42"/>
  <c r="I86" i="42" s="1"/>
  <c r="C86" i="42"/>
  <c r="M85" i="42"/>
  <c r="L85" i="42"/>
  <c r="K85" i="42"/>
  <c r="J85" i="42"/>
  <c r="F85" i="42"/>
  <c r="I85" i="42" s="1"/>
  <c r="C85" i="42"/>
  <c r="M84" i="42"/>
  <c r="L84" i="42"/>
  <c r="K84" i="42"/>
  <c r="J84" i="42"/>
  <c r="F84" i="42"/>
  <c r="I84" i="42" s="1"/>
  <c r="C84" i="42"/>
  <c r="M83" i="42"/>
  <c r="L83" i="42"/>
  <c r="K83" i="42"/>
  <c r="J83" i="42"/>
  <c r="F83" i="42"/>
  <c r="I83" i="42" s="1"/>
  <c r="C83" i="42"/>
  <c r="M82" i="42"/>
  <c r="L82" i="42"/>
  <c r="K82" i="42"/>
  <c r="J82" i="42"/>
  <c r="F82" i="42"/>
  <c r="I82" i="42" s="1"/>
  <c r="C82" i="42"/>
  <c r="M81" i="42"/>
  <c r="L81" i="42"/>
  <c r="K81" i="42"/>
  <c r="J81" i="42"/>
  <c r="F81" i="42"/>
  <c r="I81" i="42" s="1"/>
  <c r="C81" i="42"/>
  <c r="M71" i="42"/>
  <c r="L71" i="42"/>
  <c r="K71" i="42"/>
  <c r="J71" i="42"/>
  <c r="F71" i="42"/>
  <c r="I71" i="42" s="1"/>
  <c r="C71" i="42"/>
  <c r="M79" i="42"/>
  <c r="L79" i="42"/>
  <c r="K79" i="42"/>
  <c r="J79" i="42"/>
  <c r="F79" i="42"/>
  <c r="I79" i="42" s="1"/>
  <c r="C79" i="42"/>
  <c r="M78" i="42"/>
  <c r="L78" i="42"/>
  <c r="K78" i="42"/>
  <c r="J78" i="42"/>
  <c r="F78" i="42"/>
  <c r="I78" i="42" s="1"/>
  <c r="C78" i="42"/>
  <c r="M77" i="42"/>
  <c r="L77" i="42"/>
  <c r="K77" i="42"/>
  <c r="J77" i="42"/>
  <c r="F77" i="42"/>
  <c r="I77" i="42" s="1"/>
  <c r="C77" i="42"/>
  <c r="M76" i="42"/>
  <c r="L76" i="42"/>
  <c r="K76" i="42"/>
  <c r="J76" i="42"/>
  <c r="F76" i="42"/>
  <c r="I76" i="42" s="1"/>
  <c r="C76" i="42"/>
  <c r="M75" i="42"/>
  <c r="L75" i="42"/>
  <c r="K75" i="42"/>
  <c r="J75" i="42"/>
  <c r="F75" i="42"/>
  <c r="I75" i="42" s="1"/>
  <c r="C75" i="42"/>
  <c r="M74" i="42"/>
  <c r="L74" i="42"/>
  <c r="K74" i="42"/>
  <c r="J74" i="42"/>
  <c r="F74" i="42"/>
  <c r="I74" i="42" s="1"/>
  <c r="C74" i="42"/>
  <c r="M18" i="42"/>
  <c r="L18" i="42"/>
  <c r="K18" i="42"/>
  <c r="J18" i="42"/>
  <c r="F18" i="42"/>
  <c r="I18" i="42" s="1"/>
  <c r="C18" i="42"/>
  <c r="M72" i="42"/>
  <c r="L72" i="42"/>
  <c r="K72" i="42"/>
  <c r="J72" i="42"/>
  <c r="F72" i="42"/>
  <c r="I72" i="42" s="1"/>
  <c r="C72" i="42"/>
  <c r="M30" i="42"/>
  <c r="L30" i="42"/>
  <c r="K30" i="42"/>
  <c r="J30" i="42"/>
  <c r="F30" i="42"/>
  <c r="I30" i="42" s="1"/>
  <c r="C30" i="42"/>
  <c r="M70" i="42"/>
  <c r="L70" i="42"/>
  <c r="K70" i="42"/>
  <c r="J70" i="42"/>
  <c r="F70" i="42"/>
  <c r="I70" i="42" s="1"/>
  <c r="C70" i="42"/>
  <c r="M69" i="42"/>
  <c r="L69" i="42"/>
  <c r="K69" i="42"/>
  <c r="J69" i="42"/>
  <c r="F69" i="42"/>
  <c r="I69" i="42" s="1"/>
  <c r="C69" i="42"/>
  <c r="M68" i="42"/>
  <c r="L68" i="42"/>
  <c r="K68" i="42"/>
  <c r="J68" i="42"/>
  <c r="F68" i="42"/>
  <c r="I68" i="42" s="1"/>
  <c r="C68" i="42"/>
  <c r="M67" i="42"/>
  <c r="L67" i="42"/>
  <c r="K67" i="42"/>
  <c r="J67" i="42"/>
  <c r="F67" i="42"/>
  <c r="I67" i="42" s="1"/>
  <c r="C67" i="42"/>
  <c r="M66" i="42"/>
  <c r="L66" i="42"/>
  <c r="K66" i="42"/>
  <c r="J66" i="42"/>
  <c r="F66" i="42"/>
  <c r="I66" i="42" s="1"/>
  <c r="C66" i="42"/>
  <c r="M65" i="42"/>
  <c r="L65" i="42"/>
  <c r="K65" i="42"/>
  <c r="J65" i="42"/>
  <c r="F65" i="42"/>
  <c r="I65" i="42" s="1"/>
  <c r="C65" i="42"/>
  <c r="M64" i="42"/>
  <c r="L64" i="42"/>
  <c r="K64" i="42"/>
  <c r="J64" i="42"/>
  <c r="F64" i="42"/>
  <c r="I64" i="42" s="1"/>
  <c r="C64" i="42"/>
  <c r="M153" i="42"/>
  <c r="L153" i="42"/>
  <c r="K153" i="42"/>
  <c r="J153" i="42"/>
  <c r="F153" i="42"/>
  <c r="I153" i="42" s="1"/>
  <c r="C153" i="42"/>
  <c r="M119" i="42"/>
  <c r="L119" i="42"/>
  <c r="K119" i="42"/>
  <c r="J119" i="42"/>
  <c r="F119" i="42"/>
  <c r="I119" i="42" s="1"/>
  <c r="C119" i="42"/>
  <c r="M61" i="42"/>
  <c r="L61" i="42"/>
  <c r="K61" i="42"/>
  <c r="J61" i="42"/>
  <c r="F61" i="42"/>
  <c r="I61" i="42" s="1"/>
  <c r="C61" i="42"/>
  <c r="M60" i="42"/>
  <c r="L60" i="42"/>
  <c r="K60" i="42"/>
  <c r="J60" i="42"/>
  <c r="F60" i="42"/>
  <c r="I60" i="42" s="1"/>
  <c r="C60" i="42"/>
  <c r="M59" i="42"/>
  <c r="L59" i="42"/>
  <c r="K59" i="42"/>
  <c r="J59" i="42"/>
  <c r="F59" i="42"/>
  <c r="I59" i="42" s="1"/>
  <c r="C59" i="42"/>
  <c r="M58" i="42"/>
  <c r="L58" i="42"/>
  <c r="K58" i="42"/>
  <c r="J58" i="42"/>
  <c r="F58" i="42"/>
  <c r="I58" i="42" s="1"/>
  <c r="C58" i="42"/>
  <c r="M57" i="42"/>
  <c r="L57" i="42"/>
  <c r="K57" i="42"/>
  <c r="J57" i="42"/>
  <c r="F57" i="42"/>
  <c r="I57" i="42" s="1"/>
  <c r="C57" i="42"/>
  <c r="M56" i="42"/>
  <c r="L56" i="42"/>
  <c r="K56" i="42"/>
  <c r="J56" i="42"/>
  <c r="F56" i="42"/>
  <c r="I56" i="42" s="1"/>
  <c r="C56" i="42"/>
  <c r="M55" i="42"/>
  <c r="L55" i="42"/>
  <c r="K55" i="42"/>
  <c r="J55" i="42"/>
  <c r="F55" i="42"/>
  <c r="I55" i="42" s="1"/>
  <c r="C55" i="42"/>
  <c r="M54" i="42"/>
  <c r="L54" i="42"/>
  <c r="K54" i="42"/>
  <c r="J54" i="42"/>
  <c r="F54" i="42"/>
  <c r="I54" i="42" s="1"/>
  <c r="C54" i="42"/>
  <c r="M53" i="42"/>
  <c r="L53" i="42"/>
  <c r="K53" i="42"/>
  <c r="J53" i="42"/>
  <c r="F53" i="42"/>
  <c r="I53" i="42" s="1"/>
  <c r="C53" i="42"/>
  <c r="M52" i="42"/>
  <c r="L52" i="42"/>
  <c r="K52" i="42"/>
  <c r="J52" i="42"/>
  <c r="F52" i="42"/>
  <c r="I52" i="42" s="1"/>
  <c r="C52" i="42"/>
  <c r="M51" i="42"/>
  <c r="L51" i="42"/>
  <c r="K51" i="42"/>
  <c r="J51" i="42"/>
  <c r="F51" i="42"/>
  <c r="I51" i="42" s="1"/>
  <c r="C51" i="42"/>
  <c r="M50" i="42"/>
  <c r="L50" i="42"/>
  <c r="K50" i="42"/>
  <c r="J50" i="42"/>
  <c r="F50" i="42"/>
  <c r="I50" i="42" s="1"/>
  <c r="C50" i="42"/>
  <c r="M49" i="42"/>
  <c r="L49" i="42"/>
  <c r="K49" i="42"/>
  <c r="J49" i="42"/>
  <c r="F49" i="42"/>
  <c r="I49" i="42" s="1"/>
  <c r="C49" i="42"/>
  <c r="M48" i="42"/>
  <c r="L48" i="42"/>
  <c r="K48" i="42"/>
  <c r="J48" i="42"/>
  <c r="F48" i="42"/>
  <c r="I48" i="42" s="1"/>
  <c r="C48" i="42"/>
  <c r="M47" i="42"/>
  <c r="L47" i="42"/>
  <c r="K47" i="42"/>
  <c r="J47" i="42"/>
  <c r="F47" i="42"/>
  <c r="I47" i="42" s="1"/>
  <c r="C47" i="42"/>
  <c r="M46" i="42"/>
  <c r="L46" i="42"/>
  <c r="K46" i="42"/>
  <c r="J46" i="42"/>
  <c r="F46" i="42"/>
  <c r="I46" i="42" s="1"/>
  <c r="C46" i="42"/>
  <c r="M45" i="42"/>
  <c r="L45" i="42"/>
  <c r="K45" i="42"/>
  <c r="J45" i="42"/>
  <c r="F45" i="42"/>
  <c r="I45" i="42" s="1"/>
  <c r="C45" i="42"/>
  <c r="M44" i="42"/>
  <c r="L44" i="42"/>
  <c r="K44" i="42"/>
  <c r="J44" i="42"/>
  <c r="F44" i="42"/>
  <c r="I44" i="42" s="1"/>
  <c r="C44" i="42"/>
  <c r="M43" i="42"/>
  <c r="L43" i="42"/>
  <c r="K43" i="42"/>
  <c r="J43" i="42"/>
  <c r="F43" i="42"/>
  <c r="I43" i="42" s="1"/>
  <c r="C43" i="42"/>
  <c r="M42" i="42"/>
  <c r="L42" i="42"/>
  <c r="K42" i="42"/>
  <c r="J42" i="42"/>
  <c r="F42" i="42"/>
  <c r="I42" i="42" s="1"/>
  <c r="C42" i="42"/>
  <c r="M41" i="42"/>
  <c r="L41" i="42"/>
  <c r="K41" i="42"/>
  <c r="J41" i="42"/>
  <c r="F41" i="42"/>
  <c r="I41" i="42" s="1"/>
  <c r="C41" i="42"/>
  <c r="M40" i="42"/>
  <c r="L40" i="42"/>
  <c r="K40" i="42"/>
  <c r="J40" i="42"/>
  <c r="F40" i="42"/>
  <c r="I40" i="42" s="1"/>
  <c r="C40" i="42"/>
  <c r="M80" i="42"/>
  <c r="L80" i="42"/>
  <c r="K80" i="42"/>
  <c r="J80" i="42"/>
  <c r="F80" i="42"/>
  <c r="I80" i="42" s="1"/>
  <c r="C80" i="42"/>
  <c r="M38" i="42"/>
  <c r="L38" i="42"/>
  <c r="K38" i="42"/>
  <c r="J38" i="42"/>
  <c r="F38" i="42"/>
  <c r="I38" i="42" s="1"/>
  <c r="C38" i="42"/>
  <c r="M37" i="42"/>
  <c r="L37" i="42"/>
  <c r="K37" i="42"/>
  <c r="J37" i="42"/>
  <c r="F37" i="42"/>
  <c r="I37" i="42" s="1"/>
  <c r="C37" i="42"/>
  <c r="M36" i="42"/>
  <c r="L36" i="42"/>
  <c r="K36" i="42"/>
  <c r="J36" i="42"/>
  <c r="F36" i="42"/>
  <c r="I36" i="42" s="1"/>
  <c r="C36" i="42"/>
  <c r="M35" i="42"/>
  <c r="L35" i="42"/>
  <c r="K35" i="42"/>
  <c r="J35" i="42"/>
  <c r="F35" i="42"/>
  <c r="I35" i="42" s="1"/>
  <c r="C35" i="42"/>
  <c r="M115" i="42"/>
  <c r="L115" i="42"/>
  <c r="K115" i="42"/>
  <c r="J115" i="42"/>
  <c r="F115" i="42"/>
  <c r="I115" i="42" s="1"/>
  <c r="C115" i="42"/>
  <c r="M33" i="42"/>
  <c r="L33" i="42"/>
  <c r="K33" i="42"/>
  <c r="J33" i="42"/>
  <c r="F33" i="42"/>
  <c r="I33" i="42" s="1"/>
  <c r="C33" i="42"/>
  <c r="M32" i="42"/>
  <c r="L32" i="42"/>
  <c r="K32" i="42"/>
  <c r="J32" i="42"/>
  <c r="F32" i="42"/>
  <c r="I32" i="42" s="1"/>
  <c r="C32" i="42"/>
  <c r="M31" i="42"/>
  <c r="L31" i="42"/>
  <c r="K31" i="42"/>
  <c r="J31" i="42"/>
  <c r="F31" i="42"/>
  <c r="I31" i="42" s="1"/>
  <c r="C31" i="42"/>
  <c r="M111" i="42"/>
  <c r="L111" i="42"/>
  <c r="K111" i="42"/>
  <c r="J111" i="42"/>
  <c r="F111" i="42"/>
  <c r="I111" i="42" s="1"/>
  <c r="C111" i="42"/>
  <c r="M29" i="42"/>
  <c r="L29" i="42"/>
  <c r="K29" i="42"/>
  <c r="J29" i="42"/>
  <c r="F29" i="42"/>
  <c r="I29" i="42" s="1"/>
  <c r="C29" i="42"/>
  <c r="M28" i="42"/>
  <c r="L28" i="42"/>
  <c r="K28" i="42"/>
  <c r="J28" i="42"/>
  <c r="F28" i="42"/>
  <c r="I28" i="42" s="1"/>
  <c r="C28" i="42"/>
  <c r="M27" i="42"/>
  <c r="L27" i="42"/>
  <c r="K27" i="42"/>
  <c r="J27" i="42"/>
  <c r="F27" i="42"/>
  <c r="I27" i="42" s="1"/>
  <c r="C27" i="42"/>
  <c r="M26" i="42"/>
  <c r="L26" i="42"/>
  <c r="K26" i="42"/>
  <c r="J26" i="42"/>
  <c r="F26" i="42"/>
  <c r="I26" i="42" s="1"/>
  <c r="C26" i="42"/>
  <c r="M25" i="42"/>
  <c r="L25" i="42"/>
  <c r="K25" i="42"/>
  <c r="J25" i="42"/>
  <c r="F25" i="42"/>
  <c r="I25" i="42" s="1"/>
  <c r="C25" i="42"/>
  <c r="M24" i="42"/>
  <c r="L24" i="42"/>
  <c r="K24" i="42"/>
  <c r="J24" i="42"/>
  <c r="F24" i="42"/>
  <c r="I24" i="42" s="1"/>
  <c r="C24" i="42"/>
  <c r="M23" i="42"/>
  <c r="L23" i="42"/>
  <c r="K23" i="42"/>
  <c r="J23" i="42"/>
  <c r="F23" i="42"/>
  <c r="I23" i="42" s="1"/>
  <c r="C23" i="42"/>
  <c r="M22" i="42"/>
  <c r="L22" i="42"/>
  <c r="K22" i="42"/>
  <c r="J22" i="42"/>
  <c r="F22" i="42"/>
  <c r="I22" i="42" s="1"/>
  <c r="C22" i="42"/>
  <c r="M21" i="42"/>
  <c r="L21" i="42"/>
  <c r="K21" i="42"/>
  <c r="J21" i="42"/>
  <c r="F21" i="42"/>
  <c r="I21" i="42" s="1"/>
  <c r="C21" i="42"/>
  <c r="M20" i="42"/>
  <c r="L20" i="42"/>
  <c r="K20" i="42"/>
  <c r="J20" i="42"/>
  <c r="F20" i="42"/>
  <c r="I20" i="42" s="1"/>
  <c r="C20" i="42"/>
  <c r="M19" i="42"/>
  <c r="L19" i="42"/>
  <c r="K19" i="42"/>
  <c r="J19" i="42"/>
  <c r="F19" i="42"/>
  <c r="I19" i="42" s="1"/>
  <c r="C19" i="42"/>
  <c r="M63" i="42"/>
  <c r="L63" i="42"/>
  <c r="K63" i="42"/>
  <c r="J63" i="42"/>
  <c r="F63" i="42"/>
  <c r="I63" i="42" s="1"/>
  <c r="C63" i="42"/>
  <c r="M17" i="42"/>
  <c r="L17" i="42"/>
  <c r="K17" i="42"/>
  <c r="J17" i="42"/>
  <c r="F17" i="42"/>
  <c r="I17" i="42" s="1"/>
  <c r="C17" i="42"/>
  <c r="M16" i="42"/>
  <c r="L16" i="42"/>
  <c r="K16" i="42"/>
  <c r="J16" i="42"/>
  <c r="F16" i="42"/>
  <c r="I16" i="42" s="1"/>
  <c r="C16" i="42"/>
  <c r="M15" i="42"/>
  <c r="L15" i="42"/>
  <c r="K15" i="42"/>
  <c r="J15" i="42"/>
  <c r="F15" i="42"/>
  <c r="I15" i="42" s="1"/>
  <c r="C15" i="42"/>
  <c r="M14" i="42"/>
  <c r="L14" i="42"/>
  <c r="K14" i="42"/>
  <c r="J14" i="42"/>
  <c r="F14" i="42"/>
  <c r="I14" i="42" s="1"/>
  <c r="C14" i="42"/>
  <c r="M13" i="42"/>
  <c r="L13" i="42"/>
  <c r="K13" i="42"/>
  <c r="J13" i="42"/>
  <c r="F13" i="42"/>
  <c r="I13" i="42" s="1"/>
  <c r="C13" i="42"/>
  <c r="M12" i="42"/>
  <c r="L12" i="42"/>
  <c r="K12" i="42"/>
  <c r="J12" i="42"/>
  <c r="F12" i="42"/>
  <c r="I12" i="42" s="1"/>
  <c r="C12" i="42"/>
  <c r="M11" i="42"/>
  <c r="L11" i="42"/>
  <c r="K11" i="42"/>
  <c r="J11" i="42"/>
  <c r="F11" i="42"/>
  <c r="I11" i="42" s="1"/>
  <c r="C11" i="42"/>
  <c r="M10" i="42"/>
  <c r="L10" i="42"/>
  <c r="K10" i="42"/>
  <c r="J10" i="42"/>
  <c r="F10" i="42"/>
  <c r="I10" i="42" s="1"/>
  <c r="C10" i="42"/>
  <c r="M9" i="42"/>
  <c r="L9" i="42"/>
  <c r="K9" i="42"/>
  <c r="J9" i="42"/>
  <c r="F9" i="42"/>
  <c r="I9" i="42" s="1"/>
  <c r="C9" i="42"/>
  <c r="M8" i="42"/>
  <c r="L8" i="42"/>
  <c r="K8" i="42"/>
  <c r="J8" i="42"/>
  <c r="F8" i="42"/>
  <c r="I8" i="42" s="1"/>
  <c r="C8" i="42"/>
  <c r="M7" i="42"/>
  <c r="L7" i="42"/>
  <c r="K7" i="42"/>
  <c r="J7" i="42"/>
  <c r="F7" i="42"/>
  <c r="I7" i="42" s="1"/>
  <c r="C7" i="42"/>
  <c r="M6" i="42"/>
  <c r="L6" i="42"/>
  <c r="K6" i="42"/>
  <c r="J6" i="42"/>
  <c r="F6" i="42"/>
  <c r="I6" i="42" s="1"/>
  <c r="C6" i="42"/>
  <c r="M5" i="42"/>
  <c r="L5" i="42"/>
  <c r="K5" i="42"/>
  <c r="J5" i="42"/>
  <c r="F5" i="42"/>
  <c r="I5" i="42" s="1"/>
  <c r="C5" i="42"/>
  <c r="M4" i="42"/>
  <c r="L4" i="42"/>
  <c r="K4" i="42"/>
  <c r="J4" i="42"/>
  <c r="F4" i="42"/>
  <c r="I4" i="42" s="1"/>
  <c r="C4" i="42"/>
  <c r="M3" i="42"/>
  <c r="L3" i="42"/>
  <c r="K3" i="42"/>
  <c r="J3" i="42"/>
  <c r="F3" i="42"/>
  <c r="I3" i="42" s="1"/>
  <c r="C3" i="42"/>
  <c r="M169" i="41"/>
  <c r="L169" i="41"/>
  <c r="K169" i="41"/>
  <c r="J169" i="41"/>
  <c r="F169" i="41"/>
  <c r="I169" i="41" s="1"/>
  <c r="C169" i="41"/>
  <c r="M168" i="41"/>
  <c r="L168" i="41"/>
  <c r="K168" i="41"/>
  <c r="J168" i="41"/>
  <c r="F168" i="41"/>
  <c r="I168" i="41" s="1"/>
  <c r="C168" i="41"/>
  <c r="M167" i="41"/>
  <c r="L167" i="41"/>
  <c r="K167" i="41"/>
  <c r="J167" i="41"/>
  <c r="F167" i="41"/>
  <c r="I167" i="41" s="1"/>
  <c r="C167" i="41"/>
  <c r="M109" i="41"/>
  <c r="L109" i="41"/>
  <c r="K109" i="41"/>
  <c r="J109" i="41"/>
  <c r="F109" i="41"/>
  <c r="I109" i="41" s="1"/>
  <c r="C109" i="41"/>
  <c r="M165" i="41"/>
  <c r="L165" i="41"/>
  <c r="K165" i="41"/>
  <c r="J165" i="41"/>
  <c r="F165" i="41"/>
  <c r="I165" i="41" s="1"/>
  <c r="C165" i="41"/>
  <c r="M164" i="41"/>
  <c r="L164" i="41"/>
  <c r="K164" i="41"/>
  <c r="J164" i="41"/>
  <c r="F164" i="41"/>
  <c r="I164" i="41" s="1"/>
  <c r="C164" i="41"/>
  <c r="M6" i="41"/>
  <c r="L6" i="41"/>
  <c r="K6" i="41"/>
  <c r="J6" i="41"/>
  <c r="F6" i="41"/>
  <c r="I6" i="41" s="1"/>
  <c r="C6" i="41"/>
  <c r="M162" i="41"/>
  <c r="L162" i="41"/>
  <c r="K162" i="41"/>
  <c r="J162" i="41"/>
  <c r="F162" i="41"/>
  <c r="I162" i="41" s="1"/>
  <c r="C162" i="41"/>
  <c r="M161" i="41"/>
  <c r="L161" i="41"/>
  <c r="K161" i="41"/>
  <c r="J161" i="41"/>
  <c r="F161" i="41"/>
  <c r="I161" i="41" s="1"/>
  <c r="C161" i="41"/>
  <c r="M160" i="41"/>
  <c r="L160" i="41"/>
  <c r="K160" i="41"/>
  <c r="J160" i="41"/>
  <c r="F160" i="41"/>
  <c r="I160" i="41" s="1"/>
  <c r="C160" i="41"/>
  <c r="M159" i="41"/>
  <c r="L159" i="41"/>
  <c r="K159" i="41"/>
  <c r="J159" i="41"/>
  <c r="F159" i="41"/>
  <c r="I159" i="41" s="1"/>
  <c r="C159" i="41"/>
  <c r="M158" i="41"/>
  <c r="L158" i="41"/>
  <c r="K158" i="41"/>
  <c r="J158" i="41"/>
  <c r="F158" i="41"/>
  <c r="I158" i="41" s="1"/>
  <c r="C158" i="41"/>
  <c r="M157" i="41"/>
  <c r="L157" i="41"/>
  <c r="K157" i="41"/>
  <c r="J157" i="41"/>
  <c r="F157" i="41"/>
  <c r="I157" i="41" s="1"/>
  <c r="C157" i="41"/>
  <c r="M58" i="41"/>
  <c r="L58" i="41"/>
  <c r="K58" i="41"/>
  <c r="J58" i="41"/>
  <c r="F58" i="41"/>
  <c r="I58" i="41" s="1"/>
  <c r="C58" i="41"/>
  <c r="M155" i="41"/>
  <c r="L155" i="41"/>
  <c r="K155" i="41"/>
  <c r="J155" i="41"/>
  <c r="F155" i="41"/>
  <c r="I155" i="41" s="1"/>
  <c r="C155" i="41"/>
  <c r="M154" i="41"/>
  <c r="L154" i="41"/>
  <c r="K154" i="41"/>
  <c r="J154" i="41"/>
  <c r="F154" i="41"/>
  <c r="I154" i="41" s="1"/>
  <c r="C154" i="41"/>
  <c r="M153" i="41"/>
  <c r="L153" i="41"/>
  <c r="K153" i="41"/>
  <c r="J153" i="41"/>
  <c r="F153" i="41"/>
  <c r="I153" i="41" s="1"/>
  <c r="C153" i="41"/>
  <c r="M152" i="41"/>
  <c r="L152" i="41"/>
  <c r="K152" i="41"/>
  <c r="J152" i="41"/>
  <c r="F152" i="41"/>
  <c r="I152" i="41" s="1"/>
  <c r="C152" i="41"/>
  <c r="M151" i="41"/>
  <c r="L151" i="41"/>
  <c r="K151" i="41"/>
  <c r="J151" i="41"/>
  <c r="F151" i="41"/>
  <c r="I151" i="41" s="1"/>
  <c r="C151" i="41"/>
  <c r="M150" i="41"/>
  <c r="L150" i="41"/>
  <c r="K150" i="41"/>
  <c r="J150" i="41"/>
  <c r="F150" i="41"/>
  <c r="I150" i="41" s="1"/>
  <c r="C150" i="41"/>
  <c r="M149" i="41"/>
  <c r="L149" i="41"/>
  <c r="K149" i="41"/>
  <c r="J149" i="41"/>
  <c r="F149" i="41"/>
  <c r="I149" i="41" s="1"/>
  <c r="C149" i="41"/>
  <c r="M148" i="41"/>
  <c r="L148" i="41"/>
  <c r="K148" i="41"/>
  <c r="J148" i="41"/>
  <c r="F148" i="41"/>
  <c r="I148" i="41" s="1"/>
  <c r="C148" i="41"/>
  <c r="M147" i="41"/>
  <c r="L147" i="41"/>
  <c r="K147" i="41"/>
  <c r="J147" i="41"/>
  <c r="F147" i="41"/>
  <c r="I147" i="41" s="1"/>
  <c r="C147" i="41"/>
  <c r="M146" i="41"/>
  <c r="L146" i="41"/>
  <c r="K146" i="41"/>
  <c r="J146" i="41"/>
  <c r="F146" i="41"/>
  <c r="I146" i="41" s="1"/>
  <c r="C146" i="41"/>
  <c r="M145" i="41"/>
  <c r="L145" i="41"/>
  <c r="K145" i="41"/>
  <c r="J145" i="41"/>
  <c r="F145" i="41"/>
  <c r="I145" i="41" s="1"/>
  <c r="C145" i="41"/>
  <c r="M144" i="41"/>
  <c r="L144" i="41"/>
  <c r="K144" i="41"/>
  <c r="J144" i="41"/>
  <c r="F144" i="41"/>
  <c r="I144" i="41" s="1"/>
  <c r="C144" i="41"/>
  <c r="M143" i="41"/>
  <c r="L143" i="41"/>
  <c r="K143" i="41"/>
  <c r="J143" i="41"/>
  <c r="F143" i="41"/>
  <c r="I143" i="41" s="1"/>
  <c r="C143" i="41"/>
  <c r="M142" i="41"/>
  <c r="L142" i="41"/>
  <c r="K142" i="41"/>
  <c r="J142" i="41"/>
  <c r="F142" i="41"/>
  <c r="I142" i="41" s="1"/>
  <c r="C142" i="41"/>
  <c r="M35" i="41"/>
  <c r="L35" i="41"/>
  <c r="K35" i="41"/>
  <c r="J35" i="41"/>
  <c r="F35" i="41"/>
  <c r="I35" i="41" s="1"/>
  <c r="C35" i="41"/>
  <c r="M140" i="41"/>
  <c r="L140" i="41"/>
  <c r="K140" i="41"/>
  <c r="J140" i="41"/>
  <c r="F140" i="41"/>
  <c r="I140" i="41" s="1"/>
  <c r="C140" i="41"/>
  <c r="M139" i="41"/>
  <c r="L139" i="41"/>
  <c r="K139" i="41"/>
  <c r="J139" i="41"/>
  <c r="F139" i="41"/>
  <c r="I139" i="41" s="1"/>
  <c r="C139" i="41"/>
  <c r="M138" i="41"/>
  <c r="L138" i="41"/>
  <c r="K138" i="41"/>
  <c r="J138" i="41"/>
  <c r="F138" i="41"/>
  <c r="I138" i="41" s="1"/>
  <c r="C138" i="41"/>
  <c r="M114" i="41"/>
  <c r="L114" i="41"/>
  <c r="K114" i="41"/>
  <c r="J114" i="41"/>
  <c r="F114" i="41"/>
  <c r="I114" i="41" s="1"/>
  <c r="C114" i="41"/>
  <c r="M51" i="41"/>
  <c r="L51" i="41"/>
  <c r="K51" i="41"/>
  <c r="J51" i="41"/>
  <c r="F51" i="41"/>
  <c r="I51" i="41" s="1"/>
  <c r="C51" i="41"/>
  <c r="M135" i="41"/>
  <c r="L135" i="41"/>
  <c r="K135" i="41"/>
  <c r="J135" i="41"/>
  <c r="F135" i="41"/>
  <c r="I135" i="41" s="1"/>
  <c r="C135" i="41"/>
  <c r="M134" i="41"/>
  <c r="L134" i="41"/>
  <c r="K134" i="41"/>
  <c r="J134" i="41"/>
  <c r="F134" i="41"/>
  <c r="I134" i="41" s="1"/>
  <c r="C134" i="41"/>
  <c r="M21" i="41"/>
  <c r="L21" i="41"/>
  <c r="K21" i="41"/>
  <c r="J21" i="41"/>
  <c r="F21" i="41"/>
  <c r="I21" i="41" s="1"/>
  <c r="C21" i="41"/>
  <c r="M132" i="41"/>
  <c r="L132" i="41"/>
  <c r="K132" i="41"/>
  <c r="J132" i="41"/>
  <c r="F132" i="41"/>
  <c r="I132" i="41" s="1"/>
  <c r="C132" i="41"/>
  <c r="M131" i="41"/>
  <c r="L131" i="41"/>
  <c r="K131" i="41"/>
  <c r="J131" i="41"/>
  <c r="F131" i="41"/>
  <c r="I131" i="41" s="1"/>
  <c r="C131" i="41"/>
  <c r="M130" i="41"/>
  <c r="L130" i="41"/>
  <c r="K130" i="41"/>
  <c r="J130" i="41"/>
  <c r="F130" i="41"/>
  <c r="I130" i="41" s="1"/>
  <c r="C130" i="41"/>
  <c r="M22" i="41"/>
  <c r="L22" i="41"/>
  <c r="K22" i="41"/>
  <c r="J22" i="41"/>
  <c r="F22" i="41"/>
  <c r="I22" i="41" s="1"/>
  <c r="C22" i="41"/>
  <c r="M128" i="41"/>
  <c r="L128" i="41"/>
  <c r="K128" i="41"/>
  <c r="J128" i="41"/>
  <c r="F128" i="41"/>
  <c r="I128" i="41" s="1"/>
  <c r="C128" i="41"/>
  <c r="M127" i="41"/>
  <c r="L127" i="41"/>
  <c r="K127" i="41"/>
  <c r="J127" i="41"/>
  <c r="F127" i="41"/>
  <c r="I127" i="41" s="1"/>
  <c r="C127" i="41"/>
  <c r="M126" i="41"/>
  <c r="L126" i="41"/>
  <c r="K126" i="41"/>
  <c r="J126" i="41"/>
  <c r="F126" i="41"/>
  <c r="I126" i="41" s="1"/>
  <c r="C126" i="41"/>
  <c r="M125" i="41"/>
  <c r="L125" i="41"/>
  <c r="K125" i="41"/>
  <c r="J125" i="41"/>
  <c r="F125" i="41"/>
  <c r="I125" i="41" s="1"/>
  <c r="C125" i="41"/>
  <c r="M124" i="41"/>
  <c r="L124" i="41"/>
  <c r="K124" i="41"/>
  <c r="J124" i="41"/>
  <c r="F124" i="41"/>
  <c r="I124" i="41" s="1"/>
  <c r="C124" i="41"/>
  <c r="M123" i="41"/>
  <c r="L123" i="41"/>
  <c r="K123" i="41"/>
  <c r="J123" i="41"/>
  <c r="F123" i="41"/>
  <c r="I123" i="41" s="1"/>
  <c r="C123" i="41"/>
  <c r="M122" i="41"/>
  <c r="L122" i="41"/>
  <c r="K122" i="41"/>
  <c r="J122" i="41"/>
  <c r="F122" i="41"/>
  <c r="I122" i="41" s="1"/>
  <c r="C122" i="41"/>
  <c r="M129" i="41"/>
  <c r="L129" i="41"/>
  <c r="K129" i="41"/>
  <c r="J129" i="41"/>
  <c r="F129" i="41"/>
  <c r="I129" i="41" s="1"/>
  <c r="C129" i="41"/>
  <c r="M120" i="41"/>
  <c r="L120" i="41"/>
  <c r="K120" i="41"/>
  <c r="J120" i="41"/>
  <c r="F120" i="41"/>
  <c r="I120" i="41" s="1"/>
  <c r="C120" i="41"/>
  <c r="M119" i="41"/>
  <c r="L119" i="41"/>
  <c r="K119" i="41"/>
  <c r="J119" i="41"/>
  <c r="F119" i="41"/>
  <c r="I119" i="41" s="1"/>
  <c r="C119" i="41"/>
  <c r="M118" i="41"/>
  <c r="L118" i="41"/>
  <c r="K118" i="41"/>
  <c r="J118" i="41"/>
  <c r="F118" i="41"/>
  <c r="I118" i="41" s="1"/>
  <c r="C118" i="41"/>
  <c r="M117" i="41"/>
  <c r="L117" i="41"/>
  <c r="K117" i="41"/>
  <c r="J117" i="41"/>
  <c r="F117" i="41"/>
  <c r="I117" i="41" s="1"/>
  <c r="C117" i="41"/>
  <c r="M141" i="41"/>
  <c r="L141" i="41"/>
  <c r="K141" i="41"/>
  <c r="J141" i="41"/>
  <c r="F141" i="41"/>
  <c r="I141" i="41" s="1"/>
  <c r="C141" i="41"/>
  <c r="M115" i="41"/>
  <c r="L115" i="41"/>
  <c r="K115" i="41"/>
  <c r="J115" i="41"/>
  <c r="F115" i="41"/>
  <c r="I115" i="41" s="1"/>
  <c r="C115" i="41"/>
  <c r="M121" i="41"/>
  <c r="L121" i="41"/>
  <c r="K121" i="41"/>
  <c r="J121" i="41"/>
  <c r="F121" i="41"/>
  <c r="I121" i="41" s="1"/>
  <c r="C121" i="41"/>
  <c r="M113" i="41"/>
  <c r="L113" i="41"/>
  <c r="K113" i="41"/>
  <c r="J113" i="41"/>
  <c r="F113" i="41"/>
  <c r="I113" i="41" s="1"/>
  <c r="C113" i="41"/>
  <c r="M112" i="41"/>
  <c r="L112" i="41"/>
  <c r="K112" i="41"/>
  <c r="J112" i="41"/>
  <c r="F112" i="41"/>
  <c r="I112" i="41" s="1"/>
  <c r="C112" i="41"/>
  <c r="M111" i="41"/>
  <c r="L111" i="41"/>
  <c r="K111" i="41"/>
  <c r="J111" i="41"/>
  <c r="F111" i="41"/>
  <c r="I111" i="41" s="1"/>
  <c r="C111" i="41"/>
  <c r="M137" i="41"/>
  <c r="L137" i="41"/>
  <c r="K137" i="41"/>
  <c r="J137" i="41"/>
  <c r="F137" i="41"/>
  <c r="I137" i="41" s="1"/>
  <c r="C137" i="41"/>
  <c r="M10" i="41"/>
  <c r="L10" i="41"/>
  <c r="K10" i="41"/>
  <c r="J10" i="41"/>
  <c r="F10" i="41"/>
  <c r="I10" i="41" s="1"/>
  <c r="C10" i="41"/>
  <c r="M102" i="41"/>
  <c r="L102" i="41"/>
  <c r="K102" i="41"/>
  <c r="J102" i="41"/>
  <c r="F102" i="41"/>
  <c r="I102" i="41" s="1"/>
  <c r="C102" i="41"/>
  <c r="M107" i="41"/>
  <c r="L107" i="41"/>
  <c r="K107" i="41"/>
  <c r="J107" i="41"/>
  <c r="F107" i="41"/>
  <c r="I107" i="41" s="1"/>
  <c r="C107" i="41"/>
  <c r="M106" i="41"/>
  <c r="L106" i="41"/>
  <c r="K106" i="41"/>
  <c r="J106" i="41"/>
  <c r="F106" i="41"/>
  <c r="I106" i="41" s="1"/>
  <c r="C106" i="41"/>
  <c r="M105" i="41"/>
  <c r="L105" i="41"/>
  <c r="K105" i="41"/>
  <c r="J105" i="41"/>
  <c r="F105" i="41"/>
  <c r="I105" i="41" s="1"/>
  <c r="C105" i="41"/>
  <c r="M104" i="41"/>
  <c r="L104" i="41"/>
  <c r="K104" i="41"/>
  <c r="J104" i="41"/>
  <c r="F104" i="41"/>
  <c r="I104" i="41" s="1"/>
  <c r="C104" i="41"/>
  <c r="M103" i="41"/>
  <c r="L103" i="41"/>
  <c r="K103" i="41"/>
  <c r="J103" i="41"/>
  <c r="F103" i="41"/>
  <c r="I103" i="41" s="1"/>
  <c r="C103" i="41"/>
  <c r="M116" i="41"/>
  <c r="L116" i="41"/>
  <c r="K116" i="41"/>
  <c r="J116" i="41"/>
  <c r="F116" i="41"/>
  <c r="I116" i="41" s="1"/>
  <c r="C116" i="41"/>
  <c r="M101" i="41"/>
  <c r="L101" i="41"/>
  <c r="K101" i="41"/>
  <c r="J101" i="41"/>
  <c r="F101" i="41"/>
  <c r="I101" i="41" s="1"/>
  <c r="C101" i="41"/>
  <c r="M45" i="41"/>
  <c r="L45" i="41"/>
  <c r="K45" i="41"/>
  <c r="J45" i="41"/>
  <c r="F45" i="41"/>
  <c r="I45" i="41" s="1"/>
  <c r="C45" i="41"/>
  <c r="M99" i="41"/>
  <c r="L99" i="41"/>
  <c r="K99" i="41"/>
  <c r="J99" i="41"/>
  <c r="F99" i="41"/>
  <c r="I99" i="41" s="1"/>
  <c r="C99" i="41"/>
  <c r="M98" i="41"/>
  <c r="L98" i="41"/>
  <c r="K98" i="41"/>
  <c r="J98" i="41"/>
  <c r="F98" i="41"/>
  <c r="I98" i="41" s="1"/>
  <c r="C98" i="41"/>
  <c r="M97" i="41"/>
  <c r="L97" i="41"/>
  <c r="K97" i="41"/>
  <c r="J97" i="41"/>
  <c r="F97" i="41"/>
  <c r="I97" i="41" s="1"/>
  <c r="C97" i="41"/>
  <c r="M96" i="41"/>
  <c r="L96" i="41"/>
  <c r="K96" i="41"/>
  <c r="J96" i="41"/>
  <c r="F96" i="41"/>
  <c r="I96" i="41" s="1"/>
  <c r="C96" i="41"/>
  <c r="M95" i="41"/>
  <c r="L95" i="41"/>
  <c r="K95" i="41"/>
  <c r="J95" i="41"/>
  <c r="F95" i="41"/>
  <c r="I95" i="41" s="1"/>
  <c r="C95" i="41"/>
  <c r="M94" i="41"/>
  <c r="L94" i="41"/>
  <c r="K94" i="41"/>
  <c r="J94" i="41"/>
  <c r="F94" i="41"/>
  <c r="I94" i="41" s="1"/>
  <c r="C94" i="41"/>
  <c r="M93" i="41"/>
  <c r="L93" i="41"/>
  <c r="K93" i="41"/>
  <c r="J93" i="41"/>
  <c r="F93" i="41"/>
  <c r="I93" i="41" s="1"/>
  <c r="C93" i="41"/>
  <c r="M100" i="41"/>
  <c r="L100" i="41"/>
  <c r="K100" i="41"/>
  <c r="J100" i="41"/>
  <c r="F100" i="41"/>
  <c r="I100" i="41" s="1"/>
  <c r="C100" i="41"/>
  <c r="M91" i="41"/>
  <c r="L91" i="41"/>
  <c r="K91" i="41"/>
  <c r="J91" i="41"/>
  <c r="F91" i="41"/>
  <c r="I91" i="41" s="1"/>
  <c r="C91" i="41"/>
  <c r="M90" i="41"/>
  <c r="L90" i="41"/>
  <c r="K90" i="41"/>
  <c r="J90" i="41"/>
  <c r="F90" i="41"/>
  <c r="I90" i="41" s="1"/>
  <c r="C90" i="41"/>
  <c r="M89" i="41"/>
  <c r="L89" i="41"/>
  <c r="K89" i="41"/>
  <c r="J89" i="41"/>
  <c r="F89" i="41"/>
  <c r="I89" i="41" s="1"/>
  <c r="C89" i="41"/>
  <c r="M88" i="41"/>
  <c r="L88" i="41"/>
  <c r="K88" i="41"/>
  <c r="J88" i="41"/>
  <c r="F88" i="41"/>
  <c r="I88" i="41" s="1"/>
  <c r="C88" i="41"/>
  <c r="M87" i="41"/>
  <c r="L87" i="41"/>
  <c r="K87" i="41"/>
  <c r="J87" i="41"/>
  <c r="F87" i="41"/>
  <c r="I87" i="41" s="1"/>
  <c r="C87" i="41"/>
  <c r="M86" i="41"/>
  <c r="L86" i="41"/>
  <c r="K86" i="41"/>
  <c r="J86" i="41"/>
  <c r="F86" i="41"/>
  <c r="I86" i="41" s="1"/>
  <c r="C86" i="41"/>
  <c r="M85" i="41"/>
  <c r="L85" i="41"/>
  <c r="K85" i="41"/>
  <c r="J85" i="41"/>
  <c r="F85" i="41"/>
  <c r="I85" i="41" s="1"/>
  <c r="C85" i="41"/>
  <c r="M84" i="41"/>
  <c r="L84" i="41"/>
  <c r="K84" i="41"/>
  <c r="J84" i="41"/>
  <c r="F84" i="41"/>
  <c r="I84" i="41" s="1"/>
  <c r="C84" i="41"/>
  <c r="M83" i="41"/>
  <c r="L83" i="41"/>
  <c r="K83" i="41"/>
  <c r="J83" i="41"/>
  <c r="F83" i="41"/>
  <c r="I83" i="41" s="1"/>
  <c r="C83" i="41"/>
  <c r="M82" i="41"/>
  <c r="L82" i="41"/>
  <c r="K82" i="41"/>
  <c r="J82" i="41"/>
  <c r="F82" i="41"/>
  <c r="I82" i="41" s="1"/>
  <c r="C82" i="41"/>
  <c r="M81" i="41"/>
  <c r="L81" i="41"/>
  <c r="K81" i="41"/>
  <c r="J81" i="41"/>
  <c r="F81" i="41"/>
  <c r="I81" i="41" s="1"/>
  <c r="C81" i="41"/>
  <c r="M80" i="41"/>
  <c r="L80" i="41"/>
  <c r="K80" i="41"/>
  <c r="J80" i="41"/>
  <c r="F80" i="41"/>
  <c r="I80" i="41" s="1"/>
  <c r="C80" i="41"/>
  <c r="M133" i="41"/>
  <c r="L133" i="41"/>
  <c r="K133" i="41"/>
  <c r="J133" i="41"/>
  <c r="F133" i="41"/>
  <c r="I133" i="41" s="1"/>
  <c r="C133" i="41"/>
  <c r="M78" i="41"/>
  <c r="L78" i="41"/>
  <c r="K78" i="41"/>
  <c r="J78" i="41"/>
  <c r="F78" i="41"/>
  <c r="I78" i="41" s="1"/>
  <c r="C78" i="41"/>
  <c r="M77" i="41"/>
  <c r="L77" i="41"/>
  <c r="K77" i="41"/>
  <c r="J77" i="41"/>
  <c r="F77" i="41"/>
  <c r="I77" i="41" s="1"/>
  <c r="C77" i="41"/>
  <c r="M76" i="41"/>
  <c r="L76" i="41"/>
  <c r="K76" i="41"/>
  <c r="J76" i="41"/>
  <c r="F76" i="41"/>
  <c r="I76" i="41" s="1"/>
  <c r="C76" i="41"/>
  <c r="M75" i="41"/>
  <c r="L75" i="41"/>
  <c r="K75" i="41"/>
  <c r="J75" i="41"/>
  <c r="F75" i="41"/>
  <c r="I75" i="41" s="1"/>
  <c r="C75" i="41"/>
  <c r="M61" i="41"/>
  <c r="L61" i="41"/>
  <c r="K61" i="41"/>
  <c r="J61" i="41"/>
  <c r="F61" i="41"/>
  <c r="I61" i="41" s="1"/>
  <c r="C61" i="41"/>
  <c r="M73" i="41"/>
  <c r="L73" i="41"/>
  <c r="K73" i="41"/>
  <c r="J73" i="41"/>
  <c r="F73" i="41"/>
  <c r="I73" i="41" s="1"/>
  <c r="C73" i="41"/>
  <c r="M72" i="41"/>
  <c r="L72" i="41"/>
  <c r="K72" i="41"/>
  <c r="J72" i="41"/>
  <c r="F72" i="41"/>
  <c r="I72" i="41" s="1"/>
  <c r="C72" i="41"/>
  <c r="M71" i="41"/>
  <c r="L71" i="41"/>
  <c r="K71" i="41"/>
  <c r="J71" i="41"/>
  <c r="F71" i="41"/>
  <c r="I71" i="41" s="1"/>
  <c r="C71" i="41"/>
  <c r="M70" i="41"/>
  <c r="L70" i="41"/>
  <c r="K70" i="41"/>
  <c r="J70" i="41"/>
  <c r="F70" i="41"/>
  <c r="I70" i="41" s="1"/>
  <c r="C70" i="41"/>
  <c r="M69" i="41"/>
  <c r="L69" i="41"/>
  <c r="K69" i="41"/>
  <c r="J69" i="41"/>
  <c r="F69" i="41"/>
  <c r="I69" i="41" s="1"/>
  <c r="C69" i="41"/>
  <c r="M68" i="41"/>
  <c r="L68" i="41"/>
  <c r="K68" i="41"/>
  <c r="J68" i="41"/>
  <c r="F68" i="41"/>
  <c r="I68" i="41" s="1"/>
  <c r="C68" i="41"/>
  <c r="M67" i="41"/>
  <c r="L67" i="41"/>
  <c r="K67" i="41"/>
  <c r="J67" i="41"/>
  <c r="F67" i="41"/>
  <c r="I67" i="41" s="1"/>
  <c r="C67" i="41"/>
  <c r="M66" i="41"/>
  <c r="L66" i="41"/>
  <c r="K66" i="41"/>
  <c r="J66" i="41"/>
  <c r="F66" i="41"/>
  <c r="I66" i="41" s="1"/>
  <c r="C66" i="41"/>
  <c r="M65" i="41"/>
  <c r="L65" i="41"/>
  <c r="K65" i="41"/>
  <c r="J65" i="41"/>
  <c r="F65" i="41"/>
  <c r="I65" i="41" s="1"/>
  <c r="C65" i="41"/>
  <c r="M64" i="41"/>
  <c r="L64" i="41"/>
  <c r="K64" i="41"/>
  <c r="J64" i="41"/>
  <c r="F64" i="41"/>
  <c r="I64" i="41" s="1"/>
  <c r="C64" i="41"/>
  <c r="M63" i="41"/>
  <c r="L63" i="41"/>
  <c r="K63" i="41"/>
  <c r="J63" i="41"/>
  <c r="F63" i="41"/>
  <c r="I63" i="41" s="1"/>
  <c r="C63" i="41"/>
  <c r="M62" i="41"/>
  <c r="L62" i="41"/>
  <c r="K62" i="41"/>
  <c r="J62" i="41"/>
  <c r="F62" i="41"/>
  <c r="I62" i="41" s="1"/>
  <c r="C62" i="41"/>
  <c r="M74" i="41"/>
  <c r="L74" i="41"/>
  <c r="K74" i="41"/>
  <c r="J74" i="41"/>
  <c r="F74" i="41"/>
  <c r="I74" i="41" s="1"/>
  <c r="C74" i="41"/>
  <c r="M60" i="41"/>
  <c r="L60" i="41"/>
  <c r="K60" i="41"/>
  <c r="J60" i="41"/>
  <c r="F60" i="41"/>
  <c r="I60" i="41" s="1"/>
  <c r="C60" i="41"/>
  <c r="M110" i="41"/>
  <c r="L110" i="41"/>
  <c r="K110" i="41"/>
  <c r="J110" i="41"/>
  <c r="F110" i="41"/>
  <c r="I110" i="41" s="1"/>
  <c r="C110" i="41"/>
  <c r="M92" i="41"/>
  <c r="L92" i="41"/>
  <c r="K92" i="41"/>
  <c r="J92" i="41"/>
  <c r="F92" i="41"/>
  <c r="I92" i="41" s="1"/>
  <c r="C92" i="41"/>
  <c r="M57" i="41"/>
  <c r="L57" i="41"/>
  <c r="K57" i="41"/>
  <c r="J57" i="41"/>
  <c r="F57" i="41"/>
  <c r="I57" i="41" s="1"/>
  <c r="C57" i="41"/>
  <c r="M56" i="41"/>
  <c r="L56" i="41"/>
  <c r="K56" i="41"/>
  <c r="J56" i="41"/>
  <c r="F56" i="41"/>
  <c r="I56" i="41" s="1"/>
  <c r="C56" i="41"/>
  <c r="M55" i="41"/>
  <c r="L55" i="41"/>
  <c r="K55" i="41"/>
  <c r="J55" i="41"/>
  <c r="F55" i="41"/>
  <c r="I55" i="41" s="1"/>
  <c r="C55" i="41"/>
  <c r="M54" i="41"/>
  <c r="L54" i="41"/>
  <c r="K54" i="41"/>
  <c r="J54" i="41"/>
  <c r="F54" i="41"/>
  <c r="I54" i="41" s="1"/>
  <c r="C54" i="41"/>
  <c r="M53" i="41"/>
  <c r="L53" i="41"/>
  <c r="K53" i="41"/>
  <c r="J53" i="41"/>
  <c r="F53" i="41"/>
  <c r="I53" i="41" s="1"/>
  <c r="C53" i="41"/>
  <c r="M52" i="41"/>
  <c r="L52" i="41"/>
  <c r="K52" i="41"/>
  <c r="J52" i="41"/>
  <c r="F52" i="41"/>
  <c r="I52" i="41" s="1"/>
  <c r="C52" i="41"/>
  <c r="M59" i="41"/>
  <c r="L59" i="41"/>
  <c r="K59" i="41"/>
  <c r="J59" i="41"/>
  <c r="F59" i="41"/>
  <c r="I59" i="41" s="1"/>
  <c r="C59" i="41"/>
  <c r="M50" i="41"/>
  <c r="L50" i="41"/>
  <c r="K50" i="41"/>
  <c r="J50" i="41"/>
  <c r="F50" i="41"/>
  <c r="I50" i="41" s="1"/>
  <c r="C50" i="41"/>
  <c r="M49" i="41"/>
  <c r="L49" i="41"/>
  <c r="K49" i="41"/>
  <c r="J49" i="41"/>
  <c r="F49" i="41"/>
  <c r="I49" i="41" s="1"/>
  <c r="C49" i="41"/>
  <c r="M48" i="41"/>
  <c r="L48" i="41"/>
  <c r="K48" i="41"/>
  <c r="J48" i="41"/>
  <c r="F48" i="41"/>
  <c r="I48" i="41" s="1"/>
  <c r="C48" i="41"/>
  <c r="M47" i="41"/>
  <c r="L47" i="41"/>
  <c r="K47" i="41"/>
  <c r="J47" i="41"/>
  <c r="F47" i="41"/>
  <c r="I47" i="41" s="1"/>
  <c r="C47" i="41"/>
  <c r="M46" i="41"/>
  <c r="L46" i="41"/>
  <c r="K46" i="41"/>
  <c r="J46" i="41"/>
  <c r="F46" i="41"/>
  <c r="I46" i="41" s="1"/>
  <c r="C46" i="41"/>
  <c r="M163" i="41"/>
  <c r="L163" i="41"/>
  <c r="K163" i="41"/>
  <c r="J163" i="41"/>
  <c r="F163" i="41"/>
  <c r="I163" i="41" s="1"/>
  <c r="C163" i="41"/>
  <c r="M44" i="41"/>
  <c r="L44" i="41"/>
  <c r="K44" i="41"/>
  <c r="J44" i="41"/>
  <c r="F44" i="41"/>
  <c r="I44" i="41" s="1"/>
  <c r="C44" i="41"/>
  <c r="M43" i="41"/>
  <c r="L43" i="41"/>
  <c r="K43" i="41"/>
  <c r="J43" i="41"/>
  <c r="F43" i="41"/>
  <c r="I43" i="41" s="1"/>
  <c r="C43" i="41"/>
  <c r="M42" i="41"/>
  <c r="L42" i="41"/>
  <c r="K42" i="41"/>
  <c r="J42" i="41"/>
  <c r="F42" i="41"/>
  <c r="I42" i="41" s="1"/>
  <c r="C42" i="41"/>
  <c r="M41" i="41"/>
  <c r="L41" i="41"/>
  <c r="K41" i="41"/>
  <c r="J41" i="41"/>
  <c r="F41" i="41"/>
  <c r="I41" i="41" s="1"/>
  <c r="C41" i="41"/>
  <c r="M40" i="41"/>
  <c r="L40" i="41"/>
  <c r="K40" i="41"/>
  <c r="J40" i="41"/>
  <c r="F40" i="41"/>
  <c r="I40" i="41" s="1"/>
  <c r="C40" i="41"/>
  <c r="M39" i="41"/>
  <c r="L39" i="41"/>
  <c r="K39" i="41"/>
  <c r="J39" i="41"/>
  <c r="F39" i="41"/>
  <c r="I39" i="41" s="1"/>
  <c r="C39" i="41"/>
  <c r="M38" i="41"/>
  <c r="L38" i="41"/>
  <c r="K38" i="41"/>
  <c r="J38" i="41"/>
  <c r="F38" i="41"/>
  <c r="I38" i="41" s="1"/>
  <c r="C38" i="41"/>
  <c r="M37" i="41"/>
  <c r="L37" i="41"/>
  <c r="K37" i="41"/>
  <c r="J37" i="41"/>
  <c r="F37" i="41"/>
  <c r="I37" i="41" s="1"/>
  <c r="C37" i="41"/>
  <c r="M36" i="41"/>
  <c r="L36" i="41"/>
  <c r="K36" i="41"/>
  <c r="J36" i="41"/>
  <c r="F36" i="41"/>
  <c r="I36" i="41" s="1"/>
  <c r="C36" i="41"/>
  <c r="M108" i="41"/>
  <c r="L108" i="41"/>
  <c r="K108" i="41"/>
  <c r="J108" i="41"/>
  <c r="F108" i="41"/>
  <c r="I108" i="41" s="1"/>
  <c r="C108" i="41"/>
  <c r="M34" i="41"/>
  <c r="L34" i="41"/>
  <c r="K34" i="41"/>
  <c r="J34" i="41"/>
  <c r="F34" i="41"/>
  <c r="I34" i="41" s="1"/>
  <c r="C34" i="41"/>
  <c r="M33" i="41"/>
  <c r="L33" i="41"/>
  <c r="K33" i="41"/>
  <c r="J33" i="41"/>
  <c r="F33" i="41"/>
  <c r="I33" i="41" s="1"/>
  <c r="C33" i="41"/>
  <c r="M32" i="41"/>
  <c r="L32" i="41"/>
  <c r="K32" i="41"/>
  <c r="J32" i="41"/>
  <c r="F32" i="41"/>
  <c r="I32" i="41" s="1"/>
  <c r="C32" i="41"/>
  <c r="M31" i="41"/>
  <c r="L31" i="41"/>
  <c r="J31" i="41"/>
  <c r="F31" i="41"/>
  <c r="I31" i="41" s="1"/>
  <c r="C31" i="41"/>
  <c r="M30" i="41"/>
  <c r="L30" i="41"/>
  <c r="K30" i="41"/>
  <c r="J30" i="41"/>
  <c r="F30" i="41"/>
  <c r="I30" i="41" s="1"/>
  <c r="C30" i="41"/>
  <c r="M29" i="41"/>
  <c r="L29" i="41"/>
  <c r="K29" i="41"/>
  <c r="J29" i="41"/>
  <c r="F29" i="41"/>
  <c r="I29" i="41" s="1"/>
  <c r="C29" i="41"/>
  <c r="M28" i="41"/>
  <c r="L28" i="41"/>
  <c r="K28" i="41"/>
  <c r="J28" i="41"/>
  <c r="F28" i="41"/>
  <c r="I28" i="41" s="1"/>
  <c r="C28" i="41"/>
  <c r="M27" i="41"/>
  <c r="L27" i="41"/>
  <c r="K27" i="41"/>
  <c r="J27" i="41"/>
  <c r="F27" i="41"/>
  <c r="I27" i="41" s="1"/>
  <c r="C27" i="41"/>
  <c r="M26" i="41"/>
  <c r="L26" i="41"/>
  <c r="K26" i="41"/>
  <c r="J26" i="41"/>
  <c r="F26" i="41"/>
  <c r="I26" i="41" s="1"/>
  <c r="C26" i="41"/>
  <c r="M25" i="41"/>
  <c r="L25" i="41"/>
  <c r="K25" i="41"/>
  <c r="J25" i="41"/>
  <c r="F25" i="41"/>
  <c r="I25" i="41" s="1"/>
  <c r="C25" i="41"/>
  <c r="M24" i="41"/>
  <c r="L24" i="41"/>
  <c r="K24" i="41"/>
  <c r="J24" i="41"/>
  <c r="F24" i="41"/>
  <c r="I24" i="41" s="1"/>
  <c r="C24" i="41"/>
  <c r="M23" i="41"/>
  <c r="L23" i="41"/>
  <c r="K23" i="41"/>
  <c r="J23" i="41"/>
  <c r="F23" i="41"/>
  <c r="I23" i="41" s="1"/>
  <c r="C23" i="41"/>
  <c r="M166" i="41"/>
  <c r="L166" i="41"/>
  <c r="K166" i="41"/>
  <c r="J166" i="41"/>
  <c r="F166" i="41"/>
  <c r="I166" i="41" s="1"/>
  <c r="C166" i="41"/>
  <c r="M79" i="41"/>
  <c r="L79" i="41"/>
  <c r="K79" i="41"/>
  <c r="J79" i="41"/>
  <c r="F79" i="41"/>
  <c r="I79" i="41" s="1"/>
  <c r="C79" i="41"/>
  <c r="M156" i="41"/>
  <c r="L156" i="41"/>
  <c r="K156" i="41"/>
  <c r="J156" i="41"/>
  <c r="F156" i="41"/>
  <c r="I156" i="41" s="1"/>
  <c r="C156" i="41"/>
  <c r="M136" i="41"/>
  <c r="L136" i="41"/>
  <c r="K136" i="41"/>
  <c r="J136" i="41"/>
  <c r="F136" i="41"/>
  <c r="I136" i="41" s="1"/>
  <c r="C136" i="41"/>
  <c r="M18" i="41"/>
  <c r="L18" i="41"/>
  <c r="K18" i="41"/>
  <c r="J18" i="41"/>
  <c r="F18" i="41"/>
  <c r="I18" i="41" s="1"/>
  <c r="C18" i="41"/>
  <c r="M17" i="41"/>
  <c r="L17" i="41"/>
  <c r="K17" i="41"/>
  <c r="J17" i="41"/>
  <c r="F17" i="41"/>
  <c r="I17" i="41" s="1"/>
  <c r="C17" i="41"/>
  <c r="M16" i="41"/>
  <c r="L16" i="41"/>
  <c r="K16" i="41"/>
  <c r="J16" i="41"/>
  <c r="F16" i="41"/>
  <c r="I16" i="41" s="1"/>
  <c r="C16" i="41"/>
  <c r="M15" i="41"/>
  <c r="L15" i="41"/>
  <c r="K15" i="41"/>
  <c r="J15" i="41"/>
  <c r="F15" i="41"/>
  <c r="I15" i="41" s="1"/>
  <c r="C15" i="41"/>
  <c r="M14" i="41"/>
  <c r="L14" i="41"/>
  <c r="K14" i="41"/>
  <c r="J14" i="41"/>
  <c r="F14" i="41"/>
  <c r="I14" i="41" s="1"/>
  <c r="C14" i="41"/>
  <c r="M13" i="41"/>
  <c r="L13" i="41"/>
  <c r="K13" i="41"/>
  <c r="J13" i="41"/>
  <c r="F13" i="41"/>
  <c r="I13" i="41" s="1"/>
  <c r="C13" i="41"/>
  <c r="M12" i="41"/>
  <c r="L12" i="41"/>
  <c r="K12" i="41"/>
  <c r="J12" i="41"/>
  <c r="F12" i="41"/>
  <c r="I12" i="41" s="1"/>
  <c r="C12" i="41"/>
  <c r="M11" i="41"/>
  <c r="L11" i="41"/>
  <c r="K11" i="41"/>
  <c r="J11" i="41"/>
  <c r="F11" i="41"/>
  <c r="I11" i="41" s="1"/>
  <c r="C11" i="41"/>
  <c r="M20" i="41"/>
  <c r="L20" i="41"/>
  <c r="K20" i="41"/>
  <c r="J20" i="41"/>
  <c r="F20" i="41"/>
  <c r="I20" i="41" s="1"/>
  <c r="C20" i="41"/>
  <c r="M9" i="41"/>
  <c r="L9" i="41"/>
  <c r="K9" i="41"/>
  <c r="J9" i="41"/>
  <c r="F9" i="41"/>
  <c r="I9" i="41" s="1"/>
  <c r="C9" i="41"/>
  <c r="M8" i="41"/>
  <c r="L8" i="41"/>
  <c r="K8" i="41"/>
  <c r="J8" i="41"/>
  <c r="F8" i="41"/>
  <c r="I8" i="41" s="1"/>
  <c r="C8" i="41"/>
  <c r="M7" i="41"/>
  <c r="L7" i="41"/>
  <c r="K7" i="41"/>
  <c r="J7" i="41"/>
  <c r="F7" i="41"/>
  <c r="I7" i="41" s="1"/>
  <c r="C7" i="41"/>
  <c r="M19" i="41"/>
  <c r="L19" i="41"/>
  <c r="K19" i="41"/>
  <c r="J19" i="41"/>
  <c r="F19" i="41"/>
  <c r="I19" i="41" s="1"/>
  <c r="C19" i="41"/>
  <c r="M5" i="41"/>
  <c r="L5" i="41"/>
  <c r="K5" i="41"/>
  <c r="J5" i="41"/>
  <c r="F5" i="41"/>
  <c r="I5" i="41" s="1"/>
  <c r="C5" i="41"/>
  <c r="M4" i="41"/>
  <c r="L4" i="41"/>
  <c r="K4" i="41"/>
  <c r="J4" i="41"/>
  <c r="F4" i="41"/>
  <c r="I4" i="41" s="1"/>
  <c r="C4" i="41"/>
  <c r="M3" i="41"/>
  <c r="L3" i="41"/>
  <c r="K3" i="41"/>
  <c r="J3" i="41"/>
  <c r="F3" i="41"/>
  <c r="I3" i="41" s="1"/>
  <c r="C3" i="41"/>
  <c r="F2" i="10"/>
  <c r="M169" i="29"/>
  <c r="L169" i="29"/>
  <c r="K169" i="29"/>
  <c r="J169" i="29"/>
  <c r="F169" i="29"/>
  <c r="I169" i="29" s="1"/>
  <c r="C169" i="29"/>
  <c r="M168" i="29"/>
  <c r="L168" i="29"/>
  <c r="K168" i="29"/>
  <c r="J168" i="29"/>
  <c r="F168" i="29"/>
  <c r="I168" i="29" s="1"/>
  <c r="C168" i="29"/>
  <c r="M167" i="29"/>
  <c r="L167" i="29"/>
  <c r="K167" i="29"/>
  <c r="J167" i="29"/>
  <c r="F167" i="29"/>
  <c r="I167" i="29" s="1"/>
  <c r="C167" i="29"/>
  <c r="M129" i="29"/>
  <c r="L129" i="29"/>
  <c r="K129" i="29"/>
  <c r="J129" i="29"/>
  <c r="F129" i="29"/>
  <c r="I129" i="29" s="1"/>
  <c r="C129" i="29"/>
  <c r="M165" i="29"/>
  <c r="L165" i="29"/>
  <c r="K165" i="29"/>
  <c r="J165" i="29"/>
  <c r="F165" i="29"/>
  <c r="I165" i="29" s="1"/>
  <c r="C165" i="29"/>
  <c r="M164" i="29"/>
  <c r="L164" i="29"/>
  <c r="K164" i="29"/>
  <c r="J164" i="29"/>
  <c r="F164" i="29"/>
  <c r="I164" i="29" s="1"/>
  <c r="C164" i="29"/>
  <c r="M19" i="29"/>
  <c r="L19" i="29"/>
  <c r="K19" i="29"/>
  <c r="J19" i="29"/>
  <c r="F19" i="29"/>
  <c r="I19" i="29" s="1"/>
  <c r="C19" i="29"/>
  <c r="M162" i="29"/>
  <c r="L162" i="29"/>
  <c r="K162" i="29"/>
  <c r="J162" i="29"/>
  <c r="F162" i="29"/>
  <c r="I162" i="29" s="1"/>
  <c r="C162" i="29"/>
  <c r="M161" i="29"/>
  <c r="L161" i="29"/>
  <c r="K161" i="29"/>
  <c r="J161" i="29"/>
  <c r="F161" i="29"/>
  <c r="I161" i="29" s="1"/>
  <c r="C161" i="29"/>
  <c r="M160" i="29"/>
  <c r="L160" i="29"/>
  <c r="K160" i="29"/>
  <c r="J160" i="29"/>
  <c r="F160" i="29"/>
  <c r="I160" i="29" s="1"/>
  <c r="C160" i="29"/>
  <c r="M159" i="29"/>
  <c r="L159" i="29"/>
  <c r="K159" i="29"/>
  <c r="J159" i="29"/>
  <c r="F159" i="29"/>
  <c r="I159" i="29" s="1"/>
  <c r="C159" i="29"/>
  <c r="M158" i="29"/>
  <c r="L158" i="29"/>
  <c r="K158" i="29"/>
  <c r="J158" i="29"/>
  <c r="F158" i="29"/>
  <c r="I158" i="29" s="1"/>
  <c r="C158" i="29"/>
  <c r="M157" i="29"/>
  <c r="L157" i="29"/>
  <c r="K157" i="29"/>
  <c r="J157" i="29"/>
  <c r="F157" i="29"/>
  <c r="I157" i="29" s="1"/>
  <c r="C157" i="29"/>
  <c r="M35" i="29"/>
  <c r="L35" i="29"/>
  <c r="K35" i="29"/>
  <c r="J35" i="29"/>
  <c r="F35" i="29"/>
  <c r="I35" i="29" s="1"/>
  <c r="C35" i="29"/>
  <c r="M155" i="29"/>
  <c r="L155" i="29"/>
  <c r="K155" i="29"/>
  <c r="J155" i="29"/>
  <c r="F155" i="29"/>
  <c r="I155" i="29" s="1"/>
  <c r="C155" i="29"/>
  <c r="M154" i="29"/>
  <c r="L154" i="29"/>
  <c r="K154" i="29"/>
  <c r="J154" i="29"/>
  <c r="F154" i="29"/>
  <c r="I154" i="29" s="1"/>
  <c r="C154" i="29"/>
  <c r="M153" i="29"/>
  <c r="L153" i="29"/>
  <c r="K153" i="29"/>
  <c r="J153" i="29"/>
  <c r="F153" i="29"/>
  <c r="I153" i="29" s="1"/>
  <c r="C153" i="29"/>
  <c r="M152" i="29"/>
  <c r="L152" i="29"/>
  <c r="K152" i="29"/>
  <c r="J152" i="29"/>
  <c r="F152" i="29"/>
  <c r="I152" i="29" s="1"/>
  <c r="C152" i="29"/>
  <c r="M151" i="29"/>
  <c r="L151" i="29"/>
  <c r="K151" i="29"/>
  <c r="J151" i="29"/>
  <c r="F151" i="29"/>
  <c r="I151" i="29" s="1"/>
  <c r="C151" i="29"/>
  <c r="M150" i="29"/>
  <c r="L150" i="29"/>
  <c r="K150" i="29"/>
  <c r="J150" i="29"/>
  <c r="F150" i="29"/>
  <c r="I150" i="29" s="1"/>
  <c r="C150" i="29"/>
  <c r="M149" i="29"/>
  <c r="L149" i="29"/>
  <c r="K149" i="29"/>
  <c r="J149" i="29"/>
  <c r="F149" i="29"/>
  <c r="I149" i="29" s="1"/>
  <c r="C149" i="29"/>
  <c r="M148" i="29"/>
  <c r="L148" i="29"/>
  <c r="K148" i="29"/>
  <c r="J148" i="29"/>
  <c r="F148" i="29"/>
  <c r="I148" i="29" s="1"/>
  <c r="C148" i="29"/>
  <c r="M147" i="29"/>
  <c r="L147" i="29"/>
  <c r="K147" i="29"/>
  <c r="J147" i="29"/>
  <c r="F147" i="29"/>
  <c r="I147" i="29" s="1"/>
  <c r="C147" i="29"/>
  <c r="M146" i="29"/>
  <c r="L146" i="29"/>
  <c r="K146" i="29"/>
  <c r="J146" i="29"/>
  <c r="F146" i="29"/>
  <c r="I146" i="29" s="1"/>
  <c r="C146" i="29"/>
  <c r="M145" i="29"/>
  <c r="L145" i="29"/>
  <c r="K145" i="29"/>
  <c r="J145" i="29"/>
  <c r="F145" i="29"/>
  <c r="I145" i="29" s="1"/>
  <c r="C145" i="29"/>
  <c r="M144" i="29"/>
  <c r="L144" i="29"/>
  <c r="K144" i="29"/>
  <c r="J144" i="29"/>
  <c r="F144" i="29"/>
  <c r="I144" i="29" s="1"/>
  <c r="C144" i="29"/>
  <c r="M143" i="29"/>
  <c r="L143" i="29"/>
  <c r="K143" i="29"/>
  <c r="J143" i="29"/>
  <c r="F143" i="29"/>
  <c r="I143" i="29" s="1"/>
  <c r="C143" i="29"/>
  <c r="M142" i="29"/>
  <c r="L142" i="29"/>
  <c r="K142" i="29"/>
  <c r="J142" i="29"/>
  <c r="F142" i="29"/>
  <c r="I142" i="29" s="1"/>
  <c r="C142" i="29"/>
  <c r="M91" i="29"/>
  <c r="L91" i="29"/>
  <c r="K91" i="29"/>
  <c r="J91" i="29"/>
  <c r="F91" i="29"/>
  <c r="I91" i="29" s="1"/>
  <c r="C91" i="29"/>
  <c r="M140" i="29"/>
  <c r="L140" i="29"/>
  <c r="K140" i="29"/>
  <c r="J140" i="29"/>
  <c r="F140" i="29"/>
  <c r="I140" i="29" s="1"/>
  <c r="C140" i="29"/>
  <c r="M139" i="29"/>
  <c r="L139" i="29"/>
  <c r="K139" i="29"/>
  <c r="J139" i="29"/>
  <c r="F139" i="29"/>
  <c r="I139" i="29" s="1"/>
  <c r="C139" i="29"/>
  <c r="M138" i="29"/>
  <c r="L138" i="29"/>
  <c r="K138" i="29"/>
  <c r="J138" i="29"/>
  <c r="F138" i="29"/>
  <c r="I138" i="29" s="1"/>
  <c r="C138" i="29"/>
  <c r="M116" i="29"/>
  <c r="L116" i="29"/>
  <c r="K116" i="29"/>
  <c r="J116" i="29"/>
  <c r="F116" i="29"/>
  <c r="I116" i="29" s="1"/>
  <c r="C116" i="29"/>
  <c r="M79" i="29"/>
  <c r="L79" i="29"/>
  <c r="K79" i="29"/>
  <c r="J79" i="29"/>
  <c r="F79" i="29"/>
  <c r="I79" i="29" s="1"/>
  <c r="C79" i="29"/>
  <c r="M135" i="29"/>
  <c r="L135" i="29"/>
  <c r="K135" i="29"/>
  <c r="J135" i="29"/>
  <c r="F135" i="29"/>
  <c r="I135" i="29" s="1"/>
  <c r="C135" i="29"/>
  <c r="M134" i="29"/>
  <c r="L134" i="29"/>
  <c r="K134" i="29"/>
  <c r="J134" i="29"/>
  <c r="F134" i="29"/>
  <c r="I134" i="29" s="1"/>
  <c r="C134" i="29"/>
  <c r="M51" i="29"/>
  <c r="L51" i="29"/>
  <c r="K51" i="29"/>
  <c r="J51" i="29"/>
  <c r="F51" i="29"/>
  <c r="I51" i="29" s="1"/>
  <c r="C51" i="29"/>
  <c r="M132" i="29"/>
  <c r="L132" i="29"/>
  <c r="K132" i="29"/>
  <c r="J132" i="29"/>
  <c r="F132" i="29"/>
  <c r="I132" i="29" s="1"/>
  <c r="C132" i="29"/>
  <c r="M131" i="29"/>
  <c r="L131" i="29"/>
  <c r="K131" i="29"/>
  <c r="J131" i="29"/>
  <c r="F131" i="29"/>
  <c r="I131" i="29" s="1"/>
  <c r="C131" i="29"/>
  <c r="M130" i="29"/>
  <c r="L130" i="29"/>
  <c r="K130" i="29"/>
  <c r="J130" i="29"/>
  <c r="F130" i="29"/>
  <c r="I130" i="29" s="1"/>
  <c r="C130" i="29"/>
  <c r="M21" i="29"/>
  <c r="L21" i="29"/>
  <c r="K21" i="29"/>
  <c r="J21" i="29"/>
  <c r="F21" i="29"/>
  <c r="I21" i="29" s="1"/>
  <c r="C21" i="29"/>
  <c r="M128" i="29"/>
  <c r="L128" i="29"/>
  <c r="K128" i="29"/>
  <c r="J128" i="29"/>
  <c r="F128" i="29"/>
  <c r="I128" i="29" s="1"/>
  <c r="C128" i="29"/>
  <c r="M127" i="29"/>
  <c r="L127" i="29"/>
  <c r="K127" i="29"/>
  <c r="J127" i="29"/>
  <c r="F127" i="29"/>
  <c r="I127" i="29" s="1"/>
  <c r="C127" i="29"/>
  <c r="M126" i="29"/>
  <c r="L126" i="29"/>
  <c r="K126" i="29"/>
  <c r="J126" i="29"/>
  <c r="F126" i="29"/>
  <c r="I126" i="29" s="1"/>
  <c r="C126" i="29"/>
  <c r="M125" i="29"/>
  <c r="L125" i="29"/>
  <c r="K125" i="29"/>
  <c r="J125" i="29"/>
  <c r="F125" i="29"/>
  <c r="I125" i="29" s="1"/>
  <c r="C125" i="29"/>
  <c r="M124" i="29"/>
  <c r="L124" i="29"/>
  <c r="K124" i="29"/>
  <c r="J124" i="29"/>
  <c r="F124" i="29"/>
  <c r="I124" i="29" s="1"/>
  <c r="C124" i="29"/>
  <c r="M123" i="29"/>
  <c r="L123" i="29"/>
  <c r="K123" i="29"/>
  <c r="J123" i="29"/>
  <c r="F123" i="29"/>
  <c r="I123" i="29" s="1"/>
  <c r="C123" i="29"/>
  <c r="M122" i="29"/>
  <c r="L122" i="29"/>
  <c r="K122" i="29"/>
  <c r="J122" i="29"/>
  <c r="F122" i="29"/>
  <c r="I122" i="29" s="1"/>
  <c r="C122" i="29"/>
  <c r="M114" i="29"/>
  <c r="L114" i="29"/>
  <c r="K114" i="29"/>
  <c r="J114" i="29"/>
  <c r="F114" i="29"/>
  <c r="I114" i="29" s="1"/>
  <c r="C114" i="29"/>
  <c r="M120" i="29"/>
  <c r="L120" i="29"/>
  <c r="K120" i="29"/>
  <c r="J120" i="29"/>
  <c r="F120" i="29"/>
  <c r="I120" i="29" s="1"/>
  <c r="C120" i="29"/>
  <c r="M119" i="29"/>
  <c r="L119" i="29"/>
  <c r="K119" i="29"/>
  <c r="J119" i="29"/>
  <c r="F119" i="29"/>
  <c r="I119" i="29" s="1"/>
  <c r="C119" i="29"/>
  <c r="M118" i="29"/>
  <c r="L118" i="29"/>
  <c r="K118" i="29"/>
  <c r="J118" i="29"/>
  <c r="F118" i="29"/>
  <c r="I118" i="29" s="1"/>
  <c r="C118" i="29"/>
  <c r="M117" i="29"/>
  <c r="L117" i="29"/>
  <c r="K117" i="29"/>
  <c r="J117" i="29"/>
  <c r="F117" i="29"/>
  <c r="I117" i="29" s="1"/>
  <c r="C117" i="29"/>
  <c r="M141" i="29"/>
  <c r="L141" i="29"/>
  <c r="K141" i="29"/>
  <c r="J141" i="29"/>
  <c r="F141" i="29"/>
  <c r="I141" i="29" s="1"/>
  <c r="C141" i="29"/>
  <c r="M115" i="29"/>
  <c r="L115" i="29"/>
  <c r="K115" i="29"/>
  <c r="J115" i="29"/>
  <c r="F115" i="29"/>
  <c r="I115" i="29" s="1"/>
  <c r="C115" i="29"/>
  <c r="M109" i="29"/>
  <c r="L109" i="29"/>
  <c r="K109" i="29"/>
  <c r="J109" i="29"/>
  <c r="F109" i="29"/>
  <c r="I109" i="29" s="1"/>
  <c r="C109" i="29"/>
  <c r="M113" i="29"/>
  <c r="L113" i="29"/>
  <c r="K113" i="29"/>
  <c r="J113" i="29"/>
  <c r="F113" i="29"/>
  <c r="I113" i="29" s="1"/>
  <c r="C113" i="29"/>
  <c r="M112" i="29"/>
  <c r="L112" i="29"/>
  <c r="K112" i="29"/>
  <c r="J112" i="29"/>
  <c r="F112" i="29"/>
  <c r="I112" i="29" s="1"/>
  <c r="C112" i="29"/>
  <c r="M111" i="29"/>
  <c r="L111" i="29"/>
  <c r="K111" i="29"/>
  <c r="J111" i="29"/>
  <c r="F111" i="29"/>
  <c r="I111" i="29" s="1"/>
  <c r="C111" i="29"/>
  <c r="M137" i="29"/>
  <c r="L137" i="29"/>
  <c r="K137" i="29"/>
  <c r="J137" i="29"/>
  <c r="F137" i="29"/>
  <c r="I137" i="29" s="1"/>
  <c r="C137" i="29"/>
  <c r="M10" i="29"/>
  <c r="L10" i="29"/>
  <c r="K10" i="29"/>
  <c r="J10" i="29"/>
  <c r="F10" i="29"/>
  <c r="I10" i="29" s="1"/>
  <c r="C10" i="29"/>
  <c r="M74" i="29"/>
  <c r="L74" i="29"/>
  <c r="K74" i="29"/>
  <c r="J74" i="29"/>
  <c r="F74" i="29"/>
  <c r="I74" i="29" s="1"/>
  <c r="C74" i="29"/>
  <c r="M107" i="29"/>
  <c r="L107" i="29"/>
  <c r="K107" i="29"/>
  <c r="J107" i="29"/>
  <c r="F107" i="29"/>
  <c r="I107" i="29" s="1"/>
  <c r="C107" i="29"/>
  <c r="M106" i="29"/>
  <c r="L106" i="29"/>
  <c r="K106" i="29"/>
  <c r="J106" i="29"/>
  <c r="F106" i="29"/>
  <c r="I106" i="29" s="1"/>
  <c r="C106" i="29"/>
  <c r="M105" i="29"/>
  <c r="L105" i="29"/>
  <c r="K105" i="29"/>
  <c r="J105" i="29"/>
  <c r="F105" i="29"/>
  <c r="I105" i="29" s="1"/>
  <c r="C105" i="29"/>
  <c r="M104" i="29"/>
  <c r="L104" i="29"/>
  <c r="K104" i="29"/>
  <c r="J104" i="29"/>
  <c r="F104" i="29"/>
  <c r="I104" i="29" s="1"/>
  <c r="C104" i="29"/>
  <c r="M103" i="29"/>
  <c r="L103" i="29"/>
  <c r="K103" i="29"/>
  <c r="J103" i="29"/>
  <c r="F103" i="29"/>
  <c r="I103" i="29" s="1"/>
  <c r="C103" i="29"/>
  <c r="M108" i="29"/>
  <c r="L108" i="29"/>
  <c r="K108" i="29"/>
  <c r="J108" i="29"/>
  <c r="F108" i="29"/>
  <c r="I108" i="29" s="1"/>
  <c r="C108" i="29"/>
  <c r="M101" i="29"/>
  <c r="L101" i="29"/>
  <c r="K101" i="29"/>
  <c r="J101" i="29"/>
  <c r="F101" i="29"/>
  <c r="I101" i="29" s="1"/>
  <c r="C101" i="29"/>
  <c r="M58" i="29"/>
  <c r="L58" i="29"/>
  <c r="K58" i="29"/>
  <c r="J58" i="29"/>
  <c r="F58" i="29"/>
  <c r="I58" i="29" s="1"/>
  <c r="C58" i="29"/>
  <c r="M99" i="29"/>
  <c r="L99" i="29"/>
  <c r="K99" i="29"/>
  <c r="J99" i="29"/>
  <c r="F99" i="29"/>
  <c r="I99" i="29" s="1"/>
  <c r="C99" i="29"/>
  <c r="M98" i="29"/>
  <c r="L98" i="29"/>
  <c r="K98" i="29"/>
  <c r="J98" i="29"/>
  <c r="F98" i="29"/>
  <c r="I98" i="29" s="1"/>
  <c r="C98" i="29"/>
  <c r="M97" i="29"/>
  <c r="L97" i="29"/>
  <c r="K97" i="29"/>
  <c r="J97" i="29"/>
  <c r="F97" i="29"/>
  <c r="I97" i="29" s="1"/>
  <c r="C97" i="29"/>
  <c r="M96" i="29"/>
  <c r="L96" i="29"/>
  <c r="K96" i="29"/>
  <c r="J96" i="29"/>
  <c r="F96" i="29"/>
  <c r="I96" i="29" s="1"/>
  <c r="C96" i="29"/>
  <c r="M95" i="29"/>
  <c r="L95" i="29"/>
  <c r="K95" i="29"/>
  <c r="J95" i="29"/>
  <c r="F95" i="29"/>
  <c r="I95" i="29" s="1"/>
  <c r="C95" i="29"/>
  <c r="M94" i="29"/>
  <c r="L94" i="29"/>
  <c r="K94" i="29"/>
  <c r="J94" i="29"/>
  <c r="F94" i="29"/>
  <c r="I94" i="29" s="1"/>
  <c r="C94" i="29"/>
  <c r="M93" i="29"/>
  <c r="L93" i="29"/>
  <c r="K93" i="29"/>
  <c r="J93" i="29"/>
  <c r="F93" i="29"/>
  <c r="I93" i="29" s="1"/>
  <c r="C93" i="29"/>
  <c r="M100" i="29"/>
  <c r="L100" i="29"/>
  <c r="K100" i="29"/>
  <c r="J100" i="29"/>
  <c r="F100" i="29"/>
  <c r="I100" i="29" s="1"/>
  <c r="C100" i="29"/>
  <c r="M102" i="29"/>
  <c r="L102" i="29"/>
  <c r="K102" i="29"/>
  <c r="J102" i="29"/>
  <c r="F102" i="29"/>
  <c r="I102" i="29" s="1"/>
  <c r="C102" i="29"/>
  <c r="M90" i="29"/>
  <c r="L90" i="29"/>
  <c r="K90" i="29"/>
  <c r="J90" i="29"/>
  <c r="F90" i="29"/>
  <c r="I90" i="29" s="1"/>
  <c r="C90" i="29"/>
  <c r="M89" i="29"/>
  <c r="L89" i="29"/>
  <c r="K89" i="29"/>
  <c r="J89" i="29"/>
  <c r="F89" i="29"/>
  <c r="I89" i="29" s="1"/>
  <c r="C89" i="29"/>
  <c r="M88" i="29"/>
  <c r="L88" i="29"/>
  <c r="K88" i="29"/>
  <c r="J88" i="29"/>
  <c r="F88" i="29"/>
  <c r="I88" i="29" s="1"/>
  <c r="C88" i="29"/>
  <c r="M87" i="29"/>
  <c r="L87" i="29"/>
  <c r="K87" i="29"/>
  <c r="J87" i="29"/>
  <c r="F87" i="29"/>
  <c r="I87" i="29" s="1"/>
  <c r="C87" i="29"/>
  <c r="M86" i="29"/>
  <c r="L86" i="29"/>
  <c r="K86" i="29"/>
  <c r="J86" i="29"/>
  <c r="F86" i="29"/>
  <c r="I86" i="29" s="1"/>
  <c r="C86" i="29"/>
  <c r="M85" i="29"/>
  <c r="L85" i="29"/>
  <c r="K85" i="29"/>
  <c r="J85" i="29"/>
  <c r="F85" i="29"/>
  <c r="I85" i="29" s="1"/>
  <c r="C85" i="29"/>
  <c r="M84" i="29"/>
  <c r="L84" i="29"/>
  <c r="K84" i="29"/>
  <c r="J84" i="29"/>
  <c r="F84" i="29"/>
  <c r="I84" i="29" s="1"/>
  <c r="C84" i="29"/>
  <c r="M83" i="29"/>
  <c r="L83" i="29"/>
  <c r="K83" i="29"/>
  <c r="J83" i="29"/>
  <c r="F83" i="29"/>
  <c r="I83" i="29" s="1"/>
  <c r="C83" i="29"/>
  <c r="M82" i="29"/>
  <c r="L82" i="29"/>
  <c r="K82" i="29"/>
  <c r="J82" i="29"/>
  <c r="F82" i="29"/>
  <c r="I82" i="29" s="1"/>
  <c r="C82" i="29"/>
  <c r="M81" i="29"/>
  <c r="L81" i="29"/>
  <c r="K81" i="29"/>
  <c r="J81" i="29"/>
  <c r="F81" i="29"/>
  <c r="I81" i="29" s="1"/>
  <c r="C81" i="29"/>
  <c r="M80" i="29"/>
  <c r="L80" i="29"/>
  <c r="K80" i="29"/>
  <c r="J80" i="29"/>
  <c r="F80" i="29"/>
  <c r="I80" i="29" s="1"/>
  <c r="C80" i="29"/>
  <c r="M136" i="29"/>
  <c r="L136" i="29"/>
  <c r="K136" i="29"/>
  <c r="J136" i="29"/>
  <c r="F136" i="29"/>
  <c r="I136" i="29" s="1"/>
  <c r="C136" i="29"/>
  <c r="M78" i="29"/>
  <c r="L78" i="29"/>
  <c r="K78" i="29"/>
  <c r="J78" i="29"/>
  <c r="F78" i="29"/>
  <c r="I78" i="29" s="1"/>
  <c r="C78" i="29"/>
  <c r="M77" i="29"/>
  <c r="L77" i="29"/>
  <c r="K77" i="29"/>
  <c r="J77" i="29"/>
  <c r="F77" i="29"/>
  <c r="I77" i="29" s="1"/>
  <c r="C77" i="29"/>
  <c r="M76" i="29"/>
  <c r="L76" i="29"/>
  <c r="K76" i="29"/>
  <c r="J76" i="29"/>
  <c r="F76" i="29"/>
  <c r="I76" i="29" s="1"/>
  <c r="C76" i="29"/>
  <c r="M75" i="29"/>
  <c r="L75" i="29"/>
  <c r="K75" i="29"/>
  <c r="J75" i="29"/>
  <c r="F75" i="29"/>
  <c r="I75" i="29" s="1"/>
  <c r="C75" i="29"/>
  <c r="M61" i="29"/>
  <c r="L61" i="29"/>
  <c r="K61" i="29"/>
  <c r="J61" i="29"/>
  <c r="F61" i="29"/>
  <c r="I61" i="29" s="1"/>
  <c r="C61" i="29"/>
  <c r="M73" i="29"/>
  <c r="L73" i="29"/>
  <c r="K73" i="29"/>
  <c r="J73" i="29"/>
  <c r="F73" i="29"/>
  <c r="I73" i="29" s="1"/>
  <c r="C73" i="29"/>
  <c r="M72" i="29"/>
  <c r="L72" i="29"/>
  <c r="K72" i="29"/>
  <c r="J72" i="29"/>
  <c r="F72" i="29"/>
  <c r="I72" i="29" s="1"/>
  <c r="C72" i="29"/>
  <c r="M71" i="29"/>
  <c r="L71" i="29"/>
  <c r="K71" i="29"/>
  <c r="J71" i="29"/>
  <c r="F71" i="29"/>
  <c r="I71" i="29" s="1"/>
  <c r="C71" i="29"/>
  <c r="M70" i="29"/>
  <c r="L70" i="29"/>
  <c r="K70" i="29"/>
  <c r="J70" i="29"/>
  <c r="F70" i="29"/>
  <c r="I70" i="29" s="1"/>
  <c r="C70" i="29"/>
  <c r="M69" i="29"/>
  <c r="L69" i="29"/>
  <c r="K69" i="29"/>
  <c r="J69" i="29"/>
  <c r="F69" i="29"/>
  <c r="I69" i="29" s="1"/>
  <c r="C69" i="29"/>
  <c r="M68" i="29"/>
  <c r="L68" i="29"/>
  <c r="K68" i="29"/>
  <c r="J68" i="29"/>
  <c r="F68" i="29"/>
  <c r="I68" i="29" s="1"/>
  <c r="C68" i="29"/>
  <c r="M67" i="29"/>
  <c r="L67" i="29"/>
  <c r="K67" i="29"/>
  <c r="J67" i="29"/>
  <c r="F67" i="29"/>
  <c r="I67" i="29" s="1"/>
  <c r="C67" i="29"/>
  <c r="M66" i="29"/>
  <c r="L66" i="29"/>
  <c r="K66" i="29"/>
  <c r="J66" i="29"/>
  <c r="F66" i="29"/>
  <c r="I66" i="29" s="1"/>
  <c r="C66" i="29"/>
  <c r="M65" i="29"/>
  <c r="L65" i="29"/>
  <c r="K65" i="29"/>
  <c r="J65" i="29"/>
  <c r="F65" i="29"/>
  <c r="I65" i="29" s="1"/>
  <c r="C65" i="29"/>
  <c r="M64" i="29"/>
  <c r="L64" i="29"/>
  <c r="K64" i="29"/>
  <c r="J64" i="29"/>
  <c r="F64" i="29"/>
  <c r="I64" i="29" s="1"/>
  <c r="C64" i="29"/>
  <c r="M63" i="29"/>
  <c r="L63" i="29"/>
  <c r="K63" i="29"/>
  <c r="J63" i="29"/>
  <c r="F63" i="29"/>
  <c r="I63" i="29" s="1"/>
  <c r="C63" i="29"/>
  <c r="M62" i="29"/>
  <c r="L62" i="29"/>
  <c r="K62" i="29"/>
  <c r="J62" i="29"/>
  <c r="F62" i="29"/>
  <c r="I62" i="29" s="1"/>
  <c r="C62" i="29"/>
  <c r="M22" i="29"/>
  <c r="L22" i="29"/>
  <c r="K22" i="29"/>
  <c r="J22" i="29"/>
  <c r="F22" i="29"/>
  <c r="I22" i="29" s="1"/>
  <c r="C22" i="29"/>
  <c r="M60" i="29"/>
  <c r="L60" i="29"/>
  <c r="K60" i="29"/>
  <c r="J60" i="29"/>
  <c r="F60" i="29"/>
  <c r="I60" i="29" s="1"/>
  <c r="C60" i="29"/>
  <c r="M133" i="29"/>
  <c r="L133" i="29"/>
  <c r="K133" i="29"/>
  <c r="J133" i="29"/>
  <c r="F133" i="29"/>
  <c r="I133" i="29" s="1"/>
  <c r="C133" i="29"/>
  <c r="M121" i="29"/>
  <c r="L121" i="29"/>
  <c r="K121" i="29"/>
  <c r="J121" i="29"/>
  <c r="F121" i="29"/>
  <c r="I121" i="29" s="1"/>
  <c r="C121" i="29"/>
  <c r="M57" i="29"/>
  <c r="L57" i="29"/>
  <c r="K57" i="29"/>
  <c r="J57" i="29"/>
  <c r="F57" i="29"/>
  <c r="I57" i="29" s="1"/>
  <c r="C57" i="29"/>
  <c r="M56" i="29"/>
  <c r="L56" i="29"/>
  <c r="K56" i="29"/>
  <c r="J56" i="29"/>
  <c r="F56" i="29"/>
  <c r="I56" i="29" s="1"/>
  <c r="C56" i="29"/>
  <c r="M55" i="29"/>
  <c r="L55" i="29"/>
  <c r="K55" i="29"/>
  <c r="J55" i="29"/>
  <c r="F55" i="29"/>
  <c r="I55" i="29" s="1"/>
  <c r="C55" i="29"/>
  <c r="M54" i="29"/>
  <c r="L54" i="29"/>
  <c r="K54" i="29"/>
  <c r="J54" i="29"/>
  <c r="F54" i="29"/>
  <c r="I54" i="29" s="1"/>
  <c r="C54" i="29"/>
  <c r="M53" i="29"/>
  <c r="L53" i="29"/>
  <c r="K53" i="29"/>
  <c r="J53" i="29"/>
  <c r="F53" i="29"/>
  <c r="I53" i="29" s="1"/>
  <c r="C53" i="29"/>
  <c r="M52" i="29"/>
  <c r="L52" i="29"/>
  <c r="K52" i="29"/>
  <c r="J52" i="29"/>
  <c r="F52" i="29"/>
  <c r="I52" i="29" s="1"/>
  <c r="C52" i="29"/>
  <c r="M45" i="29"/>
  <c r="L45" i="29"/>
  <c r="K45" i="29"/>
  <c r="J45" i="29"/>
  <c r="F45" i="29"/>
  <c r="I45" i="29" s="1"/>
  <c r="C45" i="29"/>
  <c r="M50" i="29"/>
  <c r="L50" i="29"/>
  <c r="K50" i="29"/>
  <c r="J50" i="29"/>
  <c r="F50" i="29"/>
  <c r="I50" i="29" s="1"/>
  <c r="C50" i="29"/>
  <c r="M49" i="29"/>
  <c r="L49" i="29"/>
  <c r="K49" i="29"/>
  <c r="J49" i="29"/>
  <c r="F49" i="29"/>
  <c r="I49" i="29" s="1"/>
  <c r="C49" i="29"/>
  <c r="M48" i="29"/>
  <c r="L48" i="29"/>
  <c r="K48" i="29"/>
  <c r="J48" i="29"/>
  <c r="F48" i="29"/>
  <c r="I48" i="29" s="1"/>
  <c r="C48" i="29"/>
  <c r="M47" i="29"/>
  <c r="L47" i="29"/>
  <c r="K47" i="29"/>
  <c r="J47" i="29"/>
  <c r="F47" i="29"/>
  <c r="I47" i="29" s="1"/>
  <c r="C47" i="29"/>
  <c r="M46" i="29"/>
  <c r="L46" i="29"/>
  <c r="K46" i="29"/>
  <c r="J46" i="29"/>
  <c r="F46" i="29"/>
  <c r="I46" i="29" s="1"/>
  <c r="C46" i="29"/>
  <c r="M166" i="29"/>
  <c r="L166" i="29"/>
  <c r="K166" i="29"/>
  <c r="J166" i="29"/>
  <c r="F166" i="29"/>
  <c r="I166" i="29" s="1"/>
  <c r="C166" i="29"/>
  <c r="M44" i="29"/>
  <c r="L44" i="29"/>
  <c r="K44" i="29"/>
  <c r="J44" i="29"/>
  <c r="F44" i="29"/>
  <c r="I44" i="29" s="1"/>
  <c r="C44" i="29"/>
  <c r="M43" i="29"/>
  <c r="L43" i="29"/>
  <c r="K43" i="29"/>
  <c r="J43" i="29"/>
  <c r="F43" i="29"/>
  <c r="I43" i="29" s="1"/>
  <c r="C43" i="29"/>
  <c r="M42" i="29"/>
  <c r="L42" i="29"/>
  <c r="K42" i="29"/>
  <c r="J42" i="29"/>
  <c r="F42" i="29"/>
  <c r="I42" i="29" s="1"/>
  <c r="C42" i="29"/>
  <c r="M41" i="29"/>
  <c r="L41" i="29"/>
  <c r="K41" i="29"/>
  <c r="J41" i="29"/>
  <c r="F41" i="29"/>
  <c r="I41" i="29" s="1"/>
  <c r="C41" i="29"/>
  <c r="M40" i="29"/>
  <c r="L40" i="29"/>
  <c r="K40" i="29"/>
  <c r="J40" i="29"/>
  <c r="F40" i="29"/>
  <c r="I40" i="29" s="1"/>
  <c r="C40" i="29"/>
  <c r="M39" i="29"/>
  <c r="L39" i="29"/>
  <c r="K39" i="29"/>
  <c r="J39" i="29"/>
  <c r="F39" i="29"/>
  <c r="I39" i="29" s="1"/>
  <c r="C39" i="29"/>
  <c r="M38" i="29"/>
  <c r="L38" i="29"/>
  <c r="K38" i="29"/>
  <c r="J38" i="29"/>
  <c r="F38" i="29"/>
  <c r="I38" i="29" s="1"/>
  <c r="C38" i="29"/>
  <c r="M37" i="29"/>
  <c r="L37" i="29"/>
  <c r="K37" i="29"/>
  <c r="J37" i="29"/>
  <c r="F37" i="29"/>
  <c r="I37" i="29" s="1"/>
  <c r="C37" i="29"/>
  <c r="M36" i="29"/>
  <c r="L36" i="29"/>
  <c r="K36" i="29"/>
  <c r="J36" i="29"/>
  <c r="F36" i="29"/>
  <c r="I36" i="29" s="1"/>
  <c r="C36" i="29"/>
  <c r="M6" i="29"/>
  <c r="L6" i="29"/>
  <c r="K6" i="29"/>
  <c r="J6" i="29"/>
  <c r="F6" i="29"/>
  <c r="I6" i="29" s="1"/>
  <c r="C6" i="29"/>
  <c r="M34" i="29"/>
  <c r="L34" i="29"/>
  <c r="K34" i="29"/>
  <c r="J34" i="29"/>
  <c r="F34" i="29"/>
  <c r="I34" i="29" s="1"/>
  <c r="C34" i="29"/>
  <c r="M33" i="29"/>
  <c r="L33" i="29"/>
  <c r="K33" i="29"/>
  <c r="J33" i="29"/>
  <c r="F33" i="29"/>
  <c r="I33" i="29" s="1"/>
  <c r="C33" i="29"/>
  <c r="M32" i="29"/>
  <c r="L32" i="29"/>
  <c r="K32" i="29"/>
  <c r="J32" i="29"/>
  <c r="F32" i="29"/>
  <c r="I32" i="29" s="1"/>
  <c r="C32" i="29"/>
  <c r="M31" i="29"/>
  <c r="L31" i="29"/>
  <c r="K31" i="29"/>
  <c r="J31" i="29"/>
  <c r="F31" i="29"/>
  <c r="I31" i="29" s="1"/>
  <c r="C31" i="29"/>
  <c r="M30" i="29"/>
  <c r="L30" i="29"/>
  <c r="K30" i="29"/>
  <c r="J30" i="29"/>
  <c r="F30" i="29"/>
  <c r="I30" i="29" s="1"/>
  <c r="C30" i="29"/>
  <c r="M29" i="29"/>
  <c r="L29" i="29"/>
  <c r="K29" i="29"/>
  <c r="J29" i="29"/>
  <c r="F29" i="29"/>
  <c r="I29" i="29" s="1"/>
  <c r="C29" i="29"/>
  <c r="M28" i="29"/>
  <c r="L28" i="29"/>
  <c r="K28" i="29"/>
  <c r="J28" i="29"/>
  <c r="F28" i="29"/>
  <c r="I28" i="29" s="1"/>
  <c r="C28" i="29"/>
  <c r="M27" i="29"/>
  <c r="L27" i="29"/>
  <c r="K27" i="29"/>
  <c r="J27" i="29"/>
  <c r="F27" i="29"/>
  <c r="I27" i="29" s="1"/>
  <c r="C27" i="29"/>
  <c r="M26" i="29"/>
  <c r="L26" i="29"/>
  <c r="K26" i="29"/>
  <c r="J26" i="29"/>
  <c r="F26" i="29"/>
  <c r="I26" i="29" s="1"/>
  <c r="C26" i="29"/>
  <c r="M25" i="29"/>
  <c r="L25" i="29"/>
  <c r="K25" i="29"/>
  <c r="J25" i="29"/>
  <c r="F25" i="29"/>
  <c r="I25" i="29" s="1"/>
  <c r="C25" i="29"/>
  <c r="M24" i="29"/>
  <c r="L24" i="29"/>
  <c r="K24" i="29"/>
  <c r="J24" i="29"/>
  <c r="F24" i="29"/>
  <c r="I24" i="29" s="1"/>
  <c r="C24" i="29"/>
  <c r="M23" i="29"/>
  <c r="L23" i="29"/>
  <c r="K23" i="29"/>
  <c r="J23" i="29"/>
  <c r="F23" i="29"/>
  <c r="I23" i="29" s="1"/>
  <c r="C23" i="29"/>
  <c r="M156" i="29"/>
  <c r="L156" i="29"/>
  <c r="K156" i="29"/>
  <c r="J156" i="29"/>
  <c r="F156" i="29"/>
  <c r="I156" i="29" s="1"/>
  <c r="C156" i="29"/>
  <c r="M92" i="29"/>
  <c r="L92" i="29"/>
  <c r="K92" i="29"/>
  <c r="J92" i="29"/>
  <c r="F92" i="29"/>
  <c r="I92" i="29" s="1"/>
  <c r="C92" i="29"/>
  <c r="M163" i="29"/>
  <c r="L163" i="29"/>
  <c r="K163" i="29"/>
  <c r="J163" i="29"/>
  <c r="F163" i="29"/>
  <c r="I163" i="29" s="1"/>
  <c r="C163" i="29"/>
  <c r="M110" i="29"/>
  <c r="L110" i="29"/>
  <c r="K110" i="29"/>
  <c r="J110" i="29"/>
  <c r="F110" i="29"/>
  <c r="I110" i="29" s="1"/>
  <c r="C110" i="29"/>
  <c r="M18" i="29"/>
  <c r="L18" i="29"/>
  <c r="K18" i="29"/>
  <c r="J18" i="29"/>
  <c r="F18" i="29"/>
  <c r="I18" i="29" s="1"/>
  <c r="C18" i="29"/>
  <c r="M17" i="29"/>
  <c r="L17" i="29"/>
  <c r="K17" i="29"/>
  <c r="J17" i="29"/>
  <c r="F17" i="29"/>
  <c r="I17" i="29" s="1"/>
  <c r="C17" i="29"/>
  <c r="M16" i="29"/>
  <c r="L16" i="29"/>
  <c r="K16" i="29"/>
  <c r="J16" i="29"/>
  <c r="F16" i="29"/>
  <c r="I16" i="29" s="1"/>
  <c r="C16" i="29"/>
  <c r="M15" i="29"/>
  <c r="L15" i="29"/>
  <c r="K15" i="29"/>
  <c r="J15" i="29"/>
  <c r="F15" i="29"/>
  <c r="I15" i="29" s="1"/>
  <c r="C15" i="29"/>
  <c r="M14" i="29"/>
  <c r="L14" i="29"/>
  <c r="K14" i="29"/>
  <c r="J14" i="29"/>
  <c r="F14" i="29"/>
  <c r="I14" i="29" s="1"/>
  <c r="C14" i="29"/>
  <c r="M13" i="29"/>
  <c r="L13" i="29"/>
  <c r="K13" i="29"/>
  <c r="J13" i="29"/>
  <c r="F13" i="29"/>
  <c r="I13" i="29" s="1"/>
  <c r="C13" i="29"/>
  <c r="M12" i="29"/>
  <c r="L12" i="29"/>
  <c r="K12" i="29"/>
  <c r="J12" i="29"/>
  <c r="F12" i="29"/>
  <c r="I12" i="29" s="1"/>
  <c r="C12" i="29"/>
  <c r="M11" i="29"/>
  <c r="L11" i="29"/>
  <c r="K11" i="29"/>
  <c r="J11" i="29"/>
  <c r="F11" i="29"/>
  <c r="I11" i="29" s="1"/>
  <c r="C11" i="29"/>
  <c r="M20" i="29"/>
  <c r="L20" i="29"/>
  <c r="K20" i="29"/>
  <c r="J20" i="29"/>
  <c r="F20" i="29"/>
  <c r="I20" i="29" s="1"/>
  <c r="C20" i="29"/>
  <c r="M9" i="29"/>
  <c r="L9" i="29"/>
  <c r="K9" i="29"/>
  <c r="J9" i="29"/>
  <c r="F9" i="29"/>
  <c r="I9" i="29" s="1"/>
  <c r="C9" i="29"/>
  <c r="M8" i="29"/>
  <c r="L8" i="29"/>
  <c r="K8" i="29"/>
  <c r="J8" i="29"/>
  <c r="F8" i="29"/>
  <c r="I8" i="29" s="1"/>
  <c r="C8" i="29"/>
  <c r="M7" i="29"/>
  <c r="L7" i="29"/>
  <c r="K7" i="29"/>
  <c r="J7" i="29"/>
  <c r="F7" i="29"/>
  <c r="I7" i="29" s="1"/>
  <c r="C7" i="29"/>
  <c r="M59" i="29"/>
  <c r="L59" i="29"/>
  <c r="K59" i="29"/>
  <c r="J59" i="29"/>
  <c r="F59" i="29"/>
  <c r="I59" i="29" s="1"/>
  <c r="C59" i="29"/>
  <c r="M5" i="29"/>
  <c r="L5" i="29"/>
  <c r="K5" i="29"/>
  <c r="J5" i="29"/>
  <c r="F5" i="29"/>
  <c r="I5" i="29" s="1"/>
  <c r="C5" i="29"/>
  <c r="M4" i="29"/>
  <c r="L4" i="29"/>
  <c r="K4" i="29"/>
  <c r="J4" i="29"/>
  <c r="F4" i="29"/>
  <c r="I4" i="29" s="1"/>
  <c r="C4" i="29"/>
  <c r="M3" i="29"/>
  <c r="L3" i="29"/>
  <c r="K3" i="29"/>
  <c r="J3" i="29"/>
  <c r="F3" i="29"/>
  <c r="I3" i="29" s="1"/>
  <c r="C3" i="29"/>
  <c r="M4" i="28"/>
  <c r="M5" i="28"/>
  <c r="M6" i="28"/>
  <c r="M7" i="28"/>
  <c r="M8" i="28"/>
  <c r="M9" i="28"/>
  <c r="M10" i="28"/>
  <c r="M11" i="28"/>
  <c r="M12" i="28"/>
  <c r="M13" i="28"/>
  <c r="M14" i="28"/>
  <c r="M15" i="28"/>
  <c r="M16" i="28"/>
  <c r="M17" i="28"/>
  <c r="M18" i="28"/>
  <c r="M19" i="28"/>
  <c r="M20" i="28"/>
  <c r="M21" i="28"/>
  <c r="M22" i="28"/>
  <c r="M23" i="28"/>
  <c r="M24" i="28"/>
  <c r="M25" i="28"/>
  <c r="M26" i="28"/>
  <c r="M27" i="28"/>
  <c r="M28" i="28"/>
  <c r="M29" i="28"/>
  <c r="M30" i="28"/>
  <c r="M31" i="28"/>
  <c r="M32" i="28"/>
  <c r="M33" i="28"/>
  <c r="M34" i="28"/>
  <c r="M35" i="28"/>
  <c r="M36" i="28"/>
  <c r="M37" i="28"/>
  <c r="M38" i="28"/>
  <c r="M39" i="28"/>
  <c r="M40" i="28"/>
  <c r="M41" i="28"/>
  <c r="M42" i="28"/>
  <c r="M43" i="28"/>
  <c r="M44" i="28"/>
  <c r="M45" i="28"/>
  <c r="M46" i="28"/>
  <c r="M47" i="28"/>
  <c r="M48" i="28"/>
  <c r="M49" i="28"/>
  <c r="M50" i="28"/>
  <c r="M51" i="28"/>
  <c r="M52" i="28"/>
  <c r="M53" i="28"/>
  <c r="M54" i="28"/>
  <c r="M55" i="28"/>
  <c r="M56" i="28"/>
  <c r="M57" i="28"/>
  <c r="M58" i="28"/>
  <c r="M59" i="28"/>
  <c r="M60" i="28"/>
  <c r="M61" i="28"/>
  <c r="M62" i="28"/>
  <c r="M63" i="28"/>
  <c r="M64" i="28"/>
  <c r="M65" i="28"/>
  <c r="M66" i="28"/>
  <c r="M67" i="28"/>
  <c r="M68" i="28"/>
  <c r="M69" i="28"/>
  <c r="M70" i="28"/>
  <c r="M71" i="28"/>
  <c r="M72" i="28"/>
  <c r="M73" i="28"/>
  <c r="M74" i="28"/>
  <c r="M75" i="28"/>
  <c r="M76" i="28"/>
  <c r="M77" i="28"/>
  <c r="M78" i="28"/>
  <c r="M79" i="28"/>
  <c r="M80" i="28"/>
  <c r="M81" i="28"/>
  <c r="M82" i="28"/>
  <c r="M83" i="28"/>
  <c r="M84" i="28"/>
  <c r="M85" i="28"/>
  <c r="M86" i="28"/>
  <c r="M87" i="28"/>
  <c r="M88" i="28"/>
  <c r="M89" i="28"/>
  <c r="M90" i="28"/>
  <c r="M91" i="28"/>
  <c r="M92" i="28"/>
  <c r="M93" i="28"/>
  <c r="M94" i="28"/>
  <c r="M95" i="28"/>
  <c r="M96" i="28"/>
  <c r="M97" i="28"/>
  <c r="M98" i="28"/>
  <c r="M99" i="28"/>
  <c r="M100" i="28"/>
  <c r="M101" i="28"/>
  <c r="M102" i="28"/>
  <c r="M103" i="28"/>
  <c r="M104" i="28"/>
  <c r="M105" i="28"/>
  <c r="M106" i="28"/>
  <c r="M107" i="28"/>
  <c r="M108" i="28"/>
  <c r="M109" i="28"/>
  <c r="M110" i="28"/>
  <c r="M111" i="28"/>
  <c r="M112" i="28"/>
  <c r="M113" i="28"/>
  <c r="M114" i="28"/>
  <c r="M115" i="28"/>
  <c r="M116" i="28"/>
  <c r="M117" i="28"/>
  <c r="M118" i="28"/>
  <c r="M119" i="28"/>
  <c r="M120" i="28"/>
  <c r="M121" i="28"/>
  <c r="M122" i="28"/>
  <c r="M123" i="28"/>
  <c r="M124" i="28"/>
  <c r="M125" i="28"/>
  <c r="M126" i="28"/>
  <c r="M127" i="28"/>
  <c r="M128" i="28"/>
  <c r="M129" i="28"/>
  <c r="M130" i="28"/>
  <c r="M131" i="28"/>
  <c r="M132" i="28"/>
  <c r="M133" i="28"/>
  <c r="M134" i="28"/>
  <c r="M135" i="28"/>
  <c r="M136" i="28"/>
  <c r="M137" i="28"/>
  <c r="M138" i="28"/>
  <c r="M139" i="28"/>
  <c r="M140" i="28"/>
  <c r="M141" i="28"/>
  <c r="M142" i="28"/>
  <c r="M143" i="28"/>
  <c r="M144" i="28"/>
  <c r="M145" i="28"/>
  <c r="M146" i="28"/>
  <c r="M147" i="28"/>
  <c r="M148" i="28"/>
  <c r="M149" i="28"/>
  <c r="M150" i="28"/>
  <c r="M151" i="28"/>
  <c r="M152" i="28"/>
  <c r="M153" i="28"/>
  <c r="M154" i="28"/>
  <c r="M155" i="28"/>
  <c r="M156" i="28"/>
  <c r="M157" i="28"/>
  <c r="M158" i="28"/>
  <c r="M159" i="28"/>
  <c r="M160" i="28"/>
  <c r="M161" i="28"/>
  <c r="M162" i="28"/>
  <c r="M163" i="28"/>
  <c r="M164" i="28"/>
  <c r="M165" i="28"/>
  <c r="M166" i="28"/>
  <c r="M167" i="28"/>
  <c r="M168" i="28"/>
  <c r="M169" i="28"/>
  <c r="M170" i="28"/>
  <c r="M171" i="28"/>
  <c r="M172" i="28"/>
  <c r="M173" i="28"/>
  <c r="M174" i="28"/>
  <c r="M175" i="28"/>
  <c r="M176" i="28"/>
  <c r="M177" i="28"/>
  <c r="M178" i="28"/>
  <c r="M179" i="28"/>
  <c r="M180" i="28"/>
  <c r="M181" i="28"/>
  <c r="M182" i="28"/>
  <c r="M183" i="28"/>
  <c r="M184" i="28"/>
  <c r="M3" i="28"/>
  <c r="L4" i="28"/>
  <c r="L5" i="28"/>
  <c r="L6" i="28"/>
  <c r="L7" i="28"/>
  <c r="L8" i="28"/>
  <c r="L9" i="28"/>
  <c r="L10" i="28"/>
  <c r="L11" i="28"/>
  <c r="L12" i="28"/>
  <c r="L13" i="28"/>
  <c r="L14" i="28"/>
  <c r="L15" i="28"/>
  <c r="L16" i="28"/>
  <c r="L17" i="28"/>
  <c r="L18" i="28"/>
  <c r="L19" i="28"/>
  <c r="L20" i="28"/>
  <c r="L21" i="28"/>
  <c r="L22" i="28"/>
  <c r="L23" i="28"/>
  <c r="L24" i="28"/>
  <c r="L25" i="28"/>
  <c r="L26" i="28"/>
  <c r="L27" i="28"/>
  <c r="L28" i="28"/>
  <c r="L29" i="28"/>
  <c r="L30" i="28"/>
  <c r="L31" i="28"/>
  <c r="L32" i="28"/>
  <c r="L33" i="28"/>
  <c r="L34" i="28"/>
  <c r="L35" i="28"/>
  <c r="L36" i="28"/>
  <c r="L37" i="28"/>
  <c r="L38" i="28"/>
  <c r="L39" i="28"/>
  <c r="L40" i="28"/>
  <c r="L41" i="28"/>
  <c r="L42" i="28"/>
  <c r="L43" i="28"/>
  <c r="L44" i="28"/>
  <c r="L45" i="28"/>
  <c r="L46" i="28"/>
  <c r="L47" i="28"/>
  <c r="L48" i="28"/>
  <c r="L49" i="28"/>
  <c r="L50" i="28"/>
  <c r="L51" i="28"/>
  <c r="L52" i="28"/>
  <c r="L53" i="28"/>
  <c r="L54" i="28"/>
  <c r="L55" i="28"/>
  <c r="L56" i="28"/>
  <c r="L57" i="28"/>
  <c r="L58" i="28"/>
  <c r="L59" i="28"/>
  <c r="L60" i="28"/>
  <c r="L61" i="28"/>
  <c r="L62" i="28"/>
  <c r="L63" i="28"/>
  <c r="L64" i="28"/>
  <c r="L65" i="28"/>
  <c r="L66" i="28"/>
  <c r="L67" i="28"/>
  <c r="L68" i="28"/>
  <c r="L69" i="28"/>
  <c r="L70" i="28"/>
  <c r="L71" i="28"/>
  <c r="L72" i="28"/>
  <c r="L73" i="28"/>
  <c r="L74" i="28"/>
  <c r="L75" i="28"/>
  <c r="L76" i="28"/>
  <c r="L77" i="28"/>
  <c r="L78" i="28"/>
  <c r="L79" i="28"/>
  <c r="L80" i="28"/>
  <c r="L81" i="28"/>
  <c r="L82" i="28"/>
  <c r="L83" i="28"/>
  <c r="L84" i="28"/>
  <c r="L85" i="28"/>
  <c r="L86" i="28"/>
  <c r="L87" i="28"/>
  <c r="L88" i="28"/>
  <c r="L89" i="28"/>
  <c r="L90" i="28"/>
  <c r="L91" i="28"/>
  <c r="L92" i="28"/>
  <c r="L93" i="28"/>
  <c r="L94" i="28"/>
  <c r="L95" i="28"/>
  <c r="L96" i="28"/>
  <c r="L97" i="28"/>
  <c r="L98" i="28"/>
  <c r="L99" i="28"/>
  <c r="L100" i="28"/>
  <c r="L101" i="28"/>
  <c r="L102" i="28"/>
  <c r="L103" i="28"/>
  <c r="L104" i="28"/>
  <c r="L105" i="28"/>
  <c r="L106" i="28"/>
  <c r="L107" i="28"/>
  <c r="L108" i="28"/>
  <c r="L109" i="28"/>
  <c r="L110" i="28"/>
  <c r="L111" i="28"/>
  <c r="L112" i="28"/>
  <c r="L113" i="28"/>
  <c r="L114" i="28"/>
  <c r="L115" i="28"/>
  <c r="L116" i="28"/>
  <c r="L117" i="28"/>
  <c r="L118" i="28"/>
  <c r="L119" i="28"/>
  <c r="L120" i="28"/>
  <c r="L121" i="28"/>
  <c r="L122" i="28"/>
  <c r="L123" i="28"/>
  <c r="L124" i="28"/>
  <c r="L125" i="28"/>
  <c r="L126" i="28"/>
  <c r="L127" i="28"/>
  <c r="L128" i="28"/>
  <c r="L129" i="28"/>
  <c r="L130" i="28"/>
  <c r="L131" i="28"/>
  <c r="L132" i="28"/>
  <c r="L133" i="28"/>
  <c r="L134" i="28"/>
  <c r="L135" i="28"/>
  <c r="L136" i="28"/>
  <c r="L137" i="28"/>
  <c r="L138" i="28"/>
  <c r="L139" i="28"/>
  <c r="L140" i="28"/>
  <c r="L141" i="28"/>
  <c r="L142" i="28"/>
  <c r="L143" i="28"/>
  <c r="L144" i="28"/>
  <c r="L145" i="28"/>
  <c r="L146" i="28"/>
  <c r="L147" i="28"/>
  <c r="L148" i="28"/>
  <c r="L149" i="28"/>
  <c r="L150" i="28"/>
  <c r="L151" i="28"/>
  <c r="L152" i="28"/>
  <c r="L153" i="28"/>
  <c r="L154" i="28"/>
  <c r="L155" i="28"/>
  <c r="L156" i="28"/>
  <c r="L157" i="28"/>
  <c r="L158" i="28"/>
  <c r="L159" i="28"/>
  <c r="L160" i="28"/>
  <c r="L161" i="28"/>
  <c r="L162" i="28"/>
  <c r="L163" i="28"/>
  <c r="L164" i="28"/>
  <c r="L165" i="28"/>
  <c r="L166" i="28"/>
  <c r="L167" i="28"/>
  <c r="L168" i="28"/>
  <c r="L169" i="28"/>
  <c r="L170" i="28"/>
  <c r="L171" i="28"/>
  <c r="L172" i="28"/>
  <c r="L173" i="28"/>
  <c r="L174" i="28"/>
  <c r="L175" i="28"/>
  <c r="L176" i="28"/>
  <c r="L177" i="28"/>
  <c r="L178" i="28"/>
  <c r="L179" i="28"/>
  <c r="L180" i="28"/>
  <c r="L181" i="28"/>
  <c r="L182" i="28"/>
  <c r="L183" i="28"/>
  <c r="L184" i="28"/>
  <c r="L3" i="28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K33" i="28"/>
  <c r="K34" i="28"/>
  <c r="K35" i="28"/>
  <c r="K36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57" i="28"/>
  <c r="K58" i="28"/>
  <c r="K59" i="28"/>
  <c r="K60" i="28"/>
  <c r="K61" i="28"/>
  <c r="K62" i="28"/>
  <c r="K63" i="28"/>
  <c r="K64" i="28"/>
  <c r="K65" i="28"/>
  <c r="K66" i="28"/>
  <c r="K67" i="28"/>
  <c r="K68" i="28"/>
  <c r="K69" i="28"/>
  <c r="K70" i="28"/>
  <c r="K71" i="28"/>
  <c r="K72" i="28"/>
  <c r="K73" i="28"/>
  <c r="K74" i="28"/>
  <c r="K75" i="28"/>
  <c r="K76" i="28"/>
  <c r="K77" i="28"/>
  <c r="K78" i="28"/>
  <c r="K79" i="28"/>
  <c r="K80" i="28"/>
  <c r="K81" i="28"/>
  <c r="K82" i="28"/>
  <c r="K83" i="28"/>
  <c r="K84" i="28"/>
  <c r="K85" i="28"/>
  <c r="K86" i="28"/>
  <c r="K87" i="28"/>
  <c r="K88" i="28"/>
  <c r="K89" i="28"/>
  <c r="K90" i="28"/>
  <c r="K91" i="28"/>
  <c r="K92" i="28"/>
  <c r="K93" i="28"/>
  <c r="K94" i="28"/>
  <c r="K95" i="28"/>
  <c r="K96" i="28"/>
  <c r="K97" i="28"/>
  <c r="K98" i="28"/>
  <c r="K99" i="28"/>
  <c r="K100" i="28"/>
  <c r="K101" i="28"/>
  <c r="K102" i="28"/>
  <c r="K103" i="28"/>
  <c r="K104" i="28"/>
  <c r="K105" i="28"/>
  <c r="K106" i="28"/>
  <c r="K107" i="28"/>
  <c r="K108" i="28"/>
  <c r="K109" i="28"/>
  <c r="K110" i="28"/>
  <c r="K111" i="28"/>
  <c r="K112" i="28"/>
  <c r="K113" i="28"/>
  <c r="K114" i="28"/>
  <c r="K115" i="28"/>
  <c r="K116" i="28"/>
  <c r="K117" i="28"/>
  <c r="K118" i="28"/>
  <c r="K119" i="28"/>
  <c r="K120" i="28"/>
  <c r="K121" i="28"/>
  <c r="K122" i="28"/>
  <c r="K123" i="28"/>
  <c r="K124" i="28"/>
  <c r="K125" i="28"/>
  <c r="K126" i="28"/>
  <c r="K127" i="28"/>
  <c r="K128" i="28"/>
  <c r="K129" i="28"/>
  <c r="K130" i="28"/>
  <c r="K131" i="28"/>
  <c r="K132" i="28"/>
  <c r="K133" i="28"/>
  <c r="K134" i="28"/>
  <c r="K135" i="28"/>
  <c r="K136" i="28"/>
  <c r="K137" i="28"/>
  <c r="K138" i="28"/>
  <c r="K139" i="28"/>
  <c r="K140" i="28"/>
  <c r="K141" i="28"/>
  <c r="K142" i="28"/>
  <c r="K143" i="28"/>
  <c r="K144" i="28"/>
  <c r="K145" i="28"/>
  <c r="K146" i="28"/>
  <c r="K147" i="28"/>
  <c r="K148" i="28"/>
  <c r="K149" i="28"/>
  <c r="K150" i="28"/>
  <c r="K151" i="28"/>
  <c r="K152" i="28"/>
  <c r="K153" i="28"/>
  <c r="K154" i="28"/>
  <c r="K155" i="28"/>
  <c r="K156" i="28"/>
  <c r="K157" i="28"/>
  <c r="K158" i="28"/>
  <c r="K159" i="28"/>
  <c r="K160" i="28"/>
  <c r="K161" i="28"/>
  <c r="K162" i="28"/>
  <c r="K163" i="28"/>
  <c r="K164" i="28"/>
  <c r="K165" i="28"/>
  <c r="K166" i="28"/>
  <c r="K167" i="28"/>
  <c r="K168" i="28"/>
  <c r="K169" i="28"/>
  <c r="K170" i="28"/>
  <c r="K171" i="28"/>
  <c r="K172" i="28"/>
  <c r="K173" i="28"/>
  <c r="K174" i="28"/>
  <c r="K175" i="28"/>
  <c r="K176" i="28"/>
  <c r="K177" i="28"/>
  <c r="K178" i="28"/>
  <c r="K179" i="28"/>
  <c r="K180" i="28"/>
  <c r="K181" i="28"/>
  <c r="K182" i="28"/>
  <c r="K183" i="28"/>
  <c r="K184" i="28"/>
  <c r="K3" i="28"/>
  <c r="J6" i="28"/>
  <c r="J7" i="28"/>
  <c r="J8" i="28"/>
  <c r="J9" i="28"/>
  <c r="J10" i="28"/>
  <c r="J11" i="28"/>
  <c r="J12" i="28"/>
  <c r="J13" i="28"/>
  <c r="J14" i="28"/>
  <c r="J15" i="28"/>
  <c r="J16" i="28"/>
  <c r="J17" i="28"/>
  <c r="J18" i="28"/>
  <c r="J19" i="28"/>
  <c r="J20" i="28"/>
  <c r="J21" i="28"/>
  <c r="J22" i="28"/>
  <c r="J23" i="28"/>
  <c r="J24" i="28"/>
  <c r="J25" i="28"/>
  <c r="J26" i="28"/>
  <c r="J27" i="28"/>
  <c r="J28" i="28"/>
  <c r="J29" i="28"/>
  <c r="J30" i="28"/>
  <c r="J31" i="28"/>
  <c r="J32" i="28"/>
  <c r="J33" i="28"/>
  <c r="J34" i="28"/>
  <c r="J35" i="28"/>
  <c r="J36" i="28"/>
  <c r="J37" i="28"/>
  <c r="J38" i="28"/>
  <c r="J39" i="28"/>
  <c r="J40" i="28"/>
  <c r="J41" i="28"/>
  <c r="J42" i="28"/>
  <c r="J43" i="28"/>
  <c r="J44" i="28"/>
  <c r="J45" i="28"/>
  <c r="J46" i="28"/>
  <c r="J47" i="28"/>
  <c r="J48" i="28"/>
  <c r="J49" i="28"/>
  <c r="J50" i="28"/>
  <c r="J51" i="28"/>
  <c r="J52" i="28"/>
  <c r="J53" i="28"/>
  <c r="J54" i="28"/>
  <c r="J55" i="28"/>
  <c r="J56" i="28"/>
  <c r="J57" i="28"/>
  <c r="J58" i="28"/>
  <c r="J59" i="28"/>
  <c r="J60" i="28"/>
  <c r="J61" i="28"/>
  <c r="J62" i="28"/>
  <c r="J63" i="28"/>
  <c r="J64" i="28"/>
  <c r="J65" i="28"/>
  <c r="J66" i="28"/>
  <c r="J67" i="28"/>
  <c r="J68" i="28"/>
  <c r="J69" i="28"/>
  <c r="J70" i="28"/>
  <c r="J71" i="28"/>
  <c r="J72" i="28"/>
  <c r="J73" i="28"/>
  <c r="J74" i="28"/>
  <c r="J75" i="28"/>
  <c r="J76" i="28"/>
  <c r="J77" i="28"/>
  <c r="J78" i="28"/>
  <c r="J79" i="28"/>
  <c r="J80" i="28"/>
  <c r="J81" i="28"/>
  <c r="J82" i="28"/>
  <c r="J83" i="28"/>
  <c r="J84" i="28"/>
  <c r="J85" i="28"/>
  <c r="J86" i="28"/>
  <c r="J87" i="28"/>
  <c r="J88" i="28"/>
  <c r="J89" i="28"/>
  <c r="J90" i="28"/>
  <c r="J91" i="28"/>
  <c r="J92" i="28"/>
  <c r="J93" i="28"/>
  <c r="J94" i="28"/>
  <c r="J95" i="28"/>
  <c r="J96" i="28"/>
  <c r="J97" i="28"/>
  <c r="J98" i="28"/>
  <c r="J99" i="28"/>
  <c r="J100" i="28"/>
  <c r="J101" i="28"/>
  <c r="J102" i="28"/>
  <c r="J103" i="28"/>
  <c r="J104" i="28"/>
  <c r="J105" i="28"/>
  <c r="J106" i="28"/>
  <c r="J107" i="28"/>
  <c r="J108" i="28"/>
  <c r="J109" i="28"/>
  <c r="J110" i="28"/>
  <c r="J111" i="28"/>
  <c r="J112" i="28"/>
  <c r="J113" i="28"/>
  <c r="J114" i="28"/>
  <c r="J115" i="28"/>
  <c r="J116" i="28"/>
  <c r="J117" i="28"/>
  <c r="J118" i="28"/>
  <c r="J119" i="28"/>
  <c r="J120" i="28"/>
  <c r="J121" i="28"/>
  <c r="J122" i="28"/>
  <c r="J123" i="28"/>
  <c r="J124" i="28"/>
  <c r="J125" i="28"/>
  <c r="J126" i="28"/>
  <c r="J127" i="28"/>
  <c r="J128" i="28"/>
  <c r="J129" i="28"/>
  <c r="J130" i="28"/>
  <c r="J131" i="28"/>
  <c r="J132" i="28"/>
  <c r="J133" i="28"/>
  <c r="J134" i="28"/>
  <c r="J135" i="28"/>
  <c r="J136" i="28"/>
  <c r="J137" i="28"/>
  <c r="J138" i="28"/>
  <c r="J139" i="28"/>
  <c r="J140" i="28"/>
  <c r="J141" i="28"/>
  <c r="J142" i="28"/>
  <c r="J143" i="28"/>
  <c r="J144" i="28"/>
  <c r="J145" i="28"/>
  <c r="J146" i="28"/>
  <c r="J147" i="28"/>
  <c r="J148" i="28"/>
  <c r="J149" i="28"/>
  <c r="J150" i="28"/>
  <c r="J151" i="28"/>
  <c r="J152" i="28"/>
  <c r="J153" i="28"/>
  <c r="J154" i="28"/>
  <c r="J155" i="28"/>
  <c r="J156" i="28"/>
  <c r="J157" i="28"/>
  <c r="J158" i="28"/>
  <c r="J159" i="28"/>
  <c r="J160" i="28"/>
  <c r="J161" i="28"/>
  <c r="J162" i="28"/>
  <c r="J163" i="28"/>
  <c r="J164" i="28"/>
  <c r="J165" i="28"/>
  <c r="J166" i="28"/>
  <c r="J167" i="28"/>
  <c r="J168" i="28"/>
  <c r="J169" i="28"/>
  <c r="J170" i="28"/>
  <c r="J171" i="28"/>
  <c r="J172" i="28"/>
  <c r="J173" i="28"/>
  <c r="J174" i="28"/>
  <c r="J175" i="28"/>
  <c r="J176" i="28"/>
  <c r="J177" i="28"/>
  <c r="J178" i="28"/>
  <c r="J179" i="28"/>
  <c r="J180" i="28"/>
  <c r="J181" i="28"/>
  <c r="J182" i="28"/>
  <c r="J183" i="28"/>
  <c r="J184" i="28"/>
  <c r="J5" i="28"/>
  <c r="J4" i="28"/>
  <c r="J3" i="28"/>
  <c r="F184" i="28"/>
  <c r="I184" i="28" s="1"/>
  <c r="C184" i="28"/>
  <c r="F183" i="28"/>
  <c r="I183" i="28" s="1"/>
  <c r="C183" i="28"/>
  <c r="F182" i="28"/>
  <c r="I182" i="28" s="1"/>
  <c r="C182" i="28"/>
  <c r="F181" i="28"/>
  <c r="I181" i="28" s="1"/>
  <c r="C181" i="28"/>
  <c r="F180" i="28"/>
  <c r="I180" i="28" s="1"/>
  <c r="C180" i="28"/>
  <c r="F179" i="28"/>
  <c r="I179" i="28" s="1"/>
  <c r="C179" i="28"/>
  <c r="F178" i="28"/>
  <c r="I178" i="28" s="1"/>
  <c r="C178" i="28"/>
  <c r="F177" i="28"/>
  <c r="I177" i="28" s="1"/>
  <c r="C177" i="28"/>
  <c r="F176" i="28"/>
  <c r="I176" i="28" s="1"/>
  <c r="C176" i="28"/>
  <c r="F175" i="28"/>
  <c r="I175" i="28" s="1"/>
  <c r="C175" i="28"/>
  <c r="F174" i="28"/>
  <c r="I174" i="28" s="1"/>
  <c r="C174" i="28"/>
  <c r="F173" i="28"/>
  <c r="I173" i="28" s="1"/>
  <c r="C173" i="28"/>
  <c r="F172" i="28"/>
  <c r="I172" i="28" s="1"/>
  <c r="C172" i="28"/>
  <c r="F171" i="28"/>
  <c r="I171" i="28" s="1"/>
  <c r="C171" i="28"/>
  <c r="F170" i="28"/>
  <c r="I170" i="28" s="1"/>
  <c r="C170" i="28"/>
  <c r="F169" i="28"/>
  <c r="I169" i="28" s="1"/>
  <c r="C169" i="28"/>
  <c r="F168" i="28"/>
  <c r="I168" i="28" s="1"/>
  <c r="C168" i="28"/>
  <c r="F167" i="28"/>
  <c r="I167" i="28" s="1"/>
  <c r="C167" i="28"/>
  <c r="F166" i="28"/>
  <c r="I166" i="28" s="1"/>
  <c r="C166" i="28"/>
  <c r="F165" i="28"/>
  <c r="I165" i="28" s="1"/>
  <c r="C165" i="28"/>
  <c r="F164" i="28"/>
  <c r="I164" i="28" s="1"/>
  <c r="C164" i="28"/>
  <c r="F163" i="28"/>
  <c r="I163" i="28" s="1"/>
  <c r="C163" i="28"/>
  <c r="F162" i="28"/>
  <c r="I162" i="28" s="1"/>
  <c r="C162" i="28"/>
  <c r="F161" i="28"/>
  <c r="I161" i="28" s="1"/>
  <c r="C161" i="28"/>
  <c r="F160" i="28"/>
  <c r="I160" i="28" s="1"/>
  <c r="C160" i="28"/>
  <c r="F159" i="28"/>
  <c r="I159" i="28" s="1"/>
  <c r="C159" i="28"/>
  <c r="F158" i="28"/>
  <c r="I158" i="28" s="1"/>
  <c r="C158" i="28"/>
  <c r="F157" i="28"/>
  <c r="I157" i="28" s="1"/>
  <c r="C157" i="28"/>
  <c r="F156" i="28"/>
  <c r="I156" i="28" s="1"/>
  <c r="C156" i="28"/>
  <c r="F155" i="28"/>
  <c r="I155" i="28" s="1"/>
  <c r="C155" i="28"/>
  <c r="F154" i="28"/>
  <c r="I154" i="28" s="1"/>
  <c r="C154" i="28"/>
  <c r="F153" i="28"/>
  <c r="I153" i="28" s="1"/>
  <c r="C153" i="28"/>
  <c r="F152" i="28"/>
  <c r="I152" i="28" s="1"/>
  <c r="C152" i="28"/>
  <c r="F151" i="28"/>
  <c r="I151" i="28" s="1"/>
  <c r="C151" i="28"/>
  <c r="F150" i="28"/>
  <c r="I150" i="28" s="1"/>
  <c r="C150" i="28"/>
  <c r="F149" i="28"/>
  <c r="I149" i="28" s="1"/>
  <c r="C149" i="28"/>
  <c r="F148" i="28"/>
  <c r="I148" i="28" s="1"/>
  <c r="C148" i="28"/>
  <c r="F147" i="28"/>
  <c r="I147" i="28" s="1"/>
  <c r="C147" i="28"/>
  <c r="F146" i="28"/>
  <c r="I146" i="28" s="1"/>
  <c r="C146" i="28"/>
  <c r="F145" i="28"/>
  <c r="I145" i="28" s="1"/>
  <c r="C145" i="28"/>
  <c r="F144" i="28"/>
  <c r="I144" i="28" s="1"/>
  <c r="C144" i="28"/>
  <c r="F143" i="28"/>
  <c r="I143" i="28" s="1"/>
  <c r="C143" i="28"/>
  <c r="F142" i="28"/>
  <c r="I142" i="28" s="1"/>
  <c r="C142" i="28"/>
  <c r="F141" i="28"/>
  <c r="I141" i="28" s="1"/>
  <c r="C141" i="28"/>
  <c r="F140" i="28"/>
  <c r="I140" i="28" s="1"/>
  <c r="C140" i="28"/>
  <c r="F139" i="28"/>
  <c r="I139" i="28" s="1"/>
  <c r="C139" i="28"/>
  <c r="F138" i="28"/>
  <c r="I138" i="28" s="1"/>
  <c r="C138" i="28"/>
  <c r="F137" i="28"/>
  <c r="I137" i="28" s="1"/>
  <c r="C137" i="28"/>
  <c r="F136" i="28"/>
  <c r="I136" i="28" s="1"/>
  <c r="C136" i="28"/>
  <c r="F135" i="28"/>
  <c r="I135" i="28" s="1"/>
  <c r="C135" i="28"/>
  <c r="F134" i="28"/>
  <c r="I134" i="28" s="1"/>
  <c r="C134" i="28"/>
  <c r="F133" i="28"/>
  <c r="I133" i="28" s="1"/>
  <c r="C133" i="28"/>
  <c r="F132" i="28"/>
  <c r="I132" i="28" s="1"/>
  <c r="C132" i="28"/>
  <c r="F131" i="28"/>
  <c r="I131" i="28" s="1"/>
  <c r="C131" i="28"/>
  <c r="F130" i="28"/>
  <c r="I130" i="28" s="1"/>
  <c r="C130" i="28"/>
  <c r="F129" i="28"/>
  <c r="I129" i="28" s="1"/>
  <c r="C129" i="28"/>
  <c r="F128" i="28"/>
  <c r="I128" i="28" s="1"/>
  <c r="C128" i="28"/>
  <c r="F127" i="28"/>
  <c r="I127" i="28" s="1"/>
  <c r="C127" i="28"/>
  <c r="F126" i="28"/>
  <c r="I126" i="28" s="1"/>
  <c r="C126" i="28"/>
  <c r="F125" i="28"/>
  <c r="I125" i="28" s="1"/>
  <c r="C125" i="28"/>
  <c r="F124" i="28"/>
  <c r="I124" i="28" s="1"/>
  <c r="C124" i="28"/>
  <c r="F123" i="28"/>
  <c r="I123" i="28" s="1"/>
  <c r="C123" i="28"/>
  <c r="F122" i="28"/>
  <c r="I122" i="28" s="1"/>
  <c r="C122" i="28"/>
  <c r="F121" i="28"/>
  <c r="I121" i="28" s="1"/>
  <c r="C121" i="28"/>
  <c r="F120" i="28"/>
  <c r="I120" i="28" s="1"/>
  <c r="C120" i="28"/>
  <c r="F119" i="28"/>
  <c r="I119" i="28" s="1"/>
  <c r="C119" i="28"/>
  <c r="F118" i="28"/>
  <c r="I118" i="28" s="1"/>
  <c r="C118" i="28"/>
  <c r="F117" i="28"/>
  <c r="I117" i="28" s="1"/>
  <c r="C117" i="28"/>
  <c r="F116" i="28"/>
  <c r="I116" i="28" s="1"/>
  <c r="C116" i="28"/>
  <c r="F115" i="28"/>
  <c r="I115" i="28" s="1"/>
  <c r="C115" i="28"/>
  <c r="F114" i="28"/>
  <c r="I114" i="28" s="1"/>
  <c r="C114" i="28"/>
  <c r="F113" i="28"/>
  <c r="I113" i="28" s="1"/>
  <c r="C113" i="28"/>
  <c r="F112" i="28"/>
  <c r="I112" i="28" s="1"/>
  <c r="C112" i="28"/>
  <c r="F111" i="28"/>
  <c r="I111" i="28" s="1"/>
  <c r="C111" i="28"/>
  <c r="F110" i="28"/>
  <c r="I110" i="28" s="1"/>
  <c r="C110" i="28"/>
  <c r="F109" i="28"/>
  <c r="I109" i="28" s="1"/>
  <c r="C109" i="28"/>
  <c r="F108" i="28"/>
  <c r="I108" i="28" s="1"/>
  <c r="C108" i="28"/>
  <c r="F107" i="28"/>
  <c r="I107" i="28" s="1"/>
  <c r="C107" i="28"/>
  <c r="F106" i="28"/>
  <c r="I106" i="28" s="1"/>
  <c r="C106" i="28"/>
  <c r="F105" i="28"/>
  <c r="I105" i="28" s="1"/>
  <c r="C105" i="28"/>
  <c r="F104" i="28"/>
  <c r="I104" i="28" s="1"/>
  <c r="C104" i="28"/>
  <c r="F103" i="28"/>
  <c r="I103" i="28" s="1"/>
  <c r="C103" i="28"/>
  <c r="F102" i="28"/>
  <c r="I102" i="28" s="1"/>
  <c r="C102" i="28"/>
  <c r="F101" i="28"/>
  <c r="I101" i="28" s="1"/>
  <c r="C101" i="28"/>
  <c r="F100" i="28"/>
  <c r="I100" i="28" s="1"/>
  <c r="C100" i="28"/>
  <c r="F99" i="28"/>
  <c r="I99" i="28" s="1"/>
  <c r="C99" i="28"/>
  <c r="F98" i="28"/>
  <c r="I98" i="28" s="1"/>
  <c r="C98" i="28"/>
  <c r="F97" i="28"/>
  <c r="I97" i="28" s="1"/>
  <c r="C97" i="28"/>
  <c r="F96" i="28"/>
  <c r="I96" i="28" s="1"/>
  <c r="C96" i="28"/>
  <c r="F95" i="28"/>
  <c r="I95" i="28" s="1"/>
  <c r="C95" i="28"/>
  <c r="F94" i="28"/>
  <c r="I94" i="28" s="1"/>
  <c r="C94" i="28"/>
  <c r="F93" i="28"/>
  <c r="I93" i="28" s="1"/>
  <c r="C93" i="28"/>
  <c r="F92" i="28"/>
  <c r="I92" i="28" s="1"/>
  <c r="C92" i="28"/>
  <c r="F91" i="28"/>
  <c r="I91" i="28" s="1"/>
  <c r="C91" i="28"/>
  <c r="F90" i="28"/>
  <c r="I90" i="28" s="1"/>
  <c r="C90" i="28"/>
  <c r="F89" i="28"/>
  <c r="I89" i="28" s="1"/>
  <c r="C89" i="28"/>
  <c r="F88" i="28"/>
  <c r="I88" i="28" s="1"/>
  <c r="C88" i="28"/>
  <c r="F87" i="28"/>
  <c r="I87" i="28" s="1"/>
  <c r="C87" i="28"/>
  <c r="F86" i="28"/>
  <c r="I86" i="28" s="1"/>
  <c r="C86" i="28"/>
  <c r="F85" i="28"/>
  <c r="I85" i="28" s="1"/>
  <c r="C85" i="28"/>
  <c r="F84" i="28"/>
  <c r="I84" i="28" s="1"/>
  <c r="C84" i="28"/>
  <c r="F83" i="28"/>
  <c r="I83" i="28" s="1"/>
  <c r="C83" i="28"/>
  <c r="F82" i="28"/>
  <c r="I82" i="28" s="1"/>
  <c r="C82" i="28"/>
  <c r="F81" i="28"/>
  <c r="I81" i="28" s="1"/>
  <c r="C81" i="28"/>
  <c r="F80" i="28"/>
  <c r="I80" i="28" s="1"/>
  <c r="C80" i="28"/>
  <c r="F79" i="28"/>
  <c r="I79" i="28" s="1"/>
  <c r="C79" i="28"/>
  <c r="F78" i="28"/>
  <c r="I78" i="28" s="1"/>
  <c r="C78" i="28"/>
  <c r="F77" i="28"/>
  <c r="I77" i="28" s="1"/>
  <c r="C77" i="28"/>
  <c r="F76" i="28"/>
  <c r="I76" i="28" s="1"/>
  <c r="C76" i="28"/>
  <c r="F75" i="28"/>
  <c r="I75" i="28" s="1"/>
  <c r="C75" i="28"/>
  <c r="F74" i="28"/>
  <c r="I74" i="28" s="1"/>
  <c r="C74" i="28"/>
  <c r="F73" i="28"/>
  <c r="I73" i="28" s="1"/>
  <c r="C73" i="28"/>
  <c r="F72" i="28"/>
  <c r="I72" i="28" s="1"/>
  <c r="C72" i="28"/>
  <c r="F71" i="28"/>
  <c r="I71" i="28" s="1"/>
  <c r="C71" i="28"/>
  <c r="F70" i="28"/>
  <c r="I70" i="28" s="1"/>
  <c r="C70" i="28"/>
  <c r="F69" i="28"/>
  <c r="I69" i="28" s="1"/>
  <c r="C69" i="28"/>
  <c r="F68" i="28"/>
  <c r="I68" i="28" s="1"/>
  <c r="C68" i="28"/>
  <c r="F67" i="28"/>
  <c r="I67" i="28" s="1"/>
  <c r="C67" i="28"/>
  <c r="F66" i="28"/>
  <c r="I66" i="28" s="1"/>
  <c r="C66" i="28"/>
  <c r="F65" i="28"/>
  <c r="I65" i="28" s="1"/>
  <c r="C65" i="28"/>
  <c r="F64" i="28"/>
  <c r="I64" i="28" s="1"/>
  <c r="C64" i="28"/>
  <c r="F63" i="28"/>
  <c r="I63" i="28" s="1"/>
  <c r="C63" i="28"/>
  <c r="F62" i="28"/>
  <c r="I62" i="28" s="1"/>
  <c r="C62" i="28"/>
  <c r="F61" i="28"/>
  <c r="I61" i="28" s="1"/>
  <c r="C61" i="28"/>
  <c r="F60" i="28"/>
  <c r="I60" i="28" s="1"/>
  <c r="C60" i="28"/>
  <c r="F59" i="28"/>
  <c r="I59" i="28" s="1"/>
  <c r="C59" i="28"/>
  <c r="F58" i="28"/>
  <c r="I58" i="28" s="1"/>
  <c r="C58" i="28"/>
  <c r="F57" i="28"/>
  <c r="I57" i="28" s="1"/>
  <c r="C57" i="28"/>
  <c r="F56" i="28"/>
  <c r="I56" i="28" s="1"/>
  <c r="C56" i="28"/>
  <c r="F55" i="28"/>
  <c r="I55" i="28" s="1"/>
  <c r="C55" i="28"/>
  <c r="F54" i="28"/>
  <c r="I54" i="28" s="1"/>
  <c r="C54" i="28"/>
  <c r="F53" i="28"/>
  <c r="I53" i="28" s="1"/>
  <c r="C53" i="28"/>
  <c r="F52" i="28"/>
  <c r="I52" i="28" s="1"/>
  <c r="C52" i="28"/>
  <c r="F51" i="28"/>
  <c r="I51" i="28" s="1"/>
  <c r="C51" i="28"/>
  <c r="F50" i="28"/>
  <c r="I50" i="28" s="1"/>
  <c r="C50" i="28"/>
  <c r="F49" i="28"/>
  <c r="I49" i="28" s="1"/>
  <c r="C49" i="28"/>
  <c r="F48" i="28"/>
  <c r="I48" i="28" s="1"/>
  <c r="C48" i="28"/>
  <c r="F47" i="28"/>
  <c r="I47" i="28" s="1"/>
  <c r="C47" i="28"/>
  <c r="F46" i="28"/>
  <c r="I46" i="28" s="1"/>
  <c r="C46" i="28"/>
  <c r="F45" i="28"/>
  <c r="I45" i="28" s="1"/>
  <c r="C45" i="28"/>
  <c r="F44" i="28"/>
  <c r="I44" i="28" s="1"/>
  <c r="C44" i="28"/>
  <c r="F43" i="28"/>
  <c r="I43" i="28" s="1"/>
  <c r="C43" i="28"/>
  <c r="F42" i="28"/>
  <c r="I42" i="28" s="1"/>
  <c r="C42" i="28"/>
  <c r="F41" i="28"/>
  <c r="I41" i="28" s="1"/>
  <c r="C41" i="28"/>
  <c r="F40" i="28"/>
  <c r="I40" i="28" s="1"/>
  <c r="C40" i="28"/>
  <c r="F39" i="28"/>
  <c r="I39" i="28" s="1"/>
  <c r="C39" i="28"/>
  <c r="F38" i="28"/>
  <c r="I38" i="28" s="1"/>
  <c r="C38" i="28"/>
  <c r="F37" i="28"/>
  <c r="I37" i="28" s="1"/>
  <c r="C37" i="28"/>
  <c r="F36" i="28"/>
  <c r="I36" i="28" s="1"/>
  <c r="C36" i="28"/>
  <c r="F35" i="28"/>
  <c r="I35" i="28" s="1"/>
  <c r="C35" i="28"/>
  <c r="F34" i="28"/>
  <c r="I34" i="28" s="1"/>
  <c r="C34" i="28"/>
  <c r="F33" i="28"/>
  <c r="I33" i="28" s="1"/>
  <c r="C33" i="28"/>
  <c r="F32" i="28"/>
  <c r="I32" i="28" s="1"/>
  <c r="C32" i="28"/>
  <c r="F31" i="28"/>
  <c r="I31" i="28" s="1"/>
  <c r="C31" i="28"/>
  <c r="F30" i="28"/>
  <c r="I30" i="28" s="1"/>
  <c r="C30" i="28"/>
  <c r="F29" i="28"/>
  <c r="I29" i="28" s="1"/>
  <c r="C29" i="28"/>
  <c r="F28" i="28"/>
  <c r="I28" i="28" s="1"/>
  <c r="C28" i="28"/>
  <c r="F27" i="28"/>
  <c r="I27" i="28" s="1"/>
  <c r="C27" i="28"/>
  <c r="F26" i="28"/>
  <c r="I26" i="28" s="1"/>
  <c r="C26" i="28"/>
  <c r="F25" i="28"/>
  <c r="I25" i="28" s="1"/>
  <c r="C25" i="28"/>
  <c r="F24" i="28"/>
  <c r="I24" i="28" s="1"/>
  <c r="C24" i="28"/>
  <c r="F23" i="28"/>
  <c r="I23" i="28" s="1"/>
  <c r="C23" i="28"/>
  <c r="F22" i="28"/>
  <c r="I22" i="28" s="1"/>
  <c r="C22" i="28"/>
  <c r="F21" i="28"/>
  <c r="I21" i="28" s="1"/>
  <c r="C21" i="28"/>
  <c r="F20" i="28"/>
  <c r="I20" i="28" s="1"/>
  <c r="C20" i="28"/>
  <c r="F19" i="28"/>
  <c r="I19" i="28" s="1"/>
  <c r="C19" i="28"/>
  <c r="F18" i="28"/>
  <c r="I18" i="28" s="1"/>
  <c r="C18" i="28"/>
  <c r="F17" i="28"/>
  <c r="I17" i="28" s="1"/>
  <c r="C17" i="28"/>
  <c r="F16" i="28"/>
  <c r="I16" i="28" s="1"/>
  <c r="C16" i="28"/>
  <c r="F15" i="28"/>
  <c r="I15" i="28" s="1"/>
  <c r="C15" i="28"/>
  <c r="F14" i="28"/>
  <c r="I14" i="28" s="1"/>
  <c r="C14" i="28"/>
  <c r="F13" i="28"/>
  <c r="I13" i="28" s="1"/>
  <c r="C13" i="28"/>
  <c r="F12" i="28"/>
  <c r="I12" i="28" s="1"/>
  <c r="C12" i="28"/>
  <c r="F11" i="28"/>
  <c r="I11" i="28" s="1"/>
  <c r="C11" i="28"/>
  <c r="F10" i="28"/>
  <c r="I10" i="28" s="1"/>
  <c r="C10" i="28"/>
  <c r="F9" i="28"/>
  <c r="I9" i="28" s="1"/>
  <c r="C9" i="28"/>
  <c r="F8" i="28"/>
  <c r="I8" i="28" s="1"/>
  <c r="C8" i="28"/>
  <c r="F7" i="28"/>
  <c r="I7" i="28" s="1"/>
  <c r="C7" i="28"/>
  <c r="F6" i="28"/>
  <c r="I6" i="28" s="1"/>
  <c r="C6" i="28"/>
  <c r="F5" i="28"/>
  <c r="I5" i="28" s="1"/>
  <c r="C5" i="28"/>
  <c r="F4" i="28"/>
  <c r="I4" i="28" s="1"/>
  <c r="C4" i="28"/>
  <c r="F3" i="28"/>
  <c r="I3" i="28" s="1"/>
  <c r="C3" i="28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3" i="10"/>
  <c r="T143" i="68" l="1"/>
  <c r="Q143" i="68"/>
  <c r="Q72" i="66"/>
  <c r="T72" i="66"/>
  <c r="Q143" i="66"/>
  <c r="T143" i="66"/>
  <c r="T122" i="66"/>
  <c r="Q122" i="66"/>
  <c r="Q122" i="68"/>
  <c r="T122" i="68"/>
  <c r="T72" i="68"/>
  <c r="Q72" i="68"/>
  <c r="T98" i="66"/>
  <c r="T98" i="68"/>
  <c r="Q98" i="68"/>
  <c r="Q98" i="66"/>
  <c r="Q79" i="62"/>
  <c r="T79" i="62"/>
  <c r="T79" i="61"/>
  <c r="Q79" i="61"/>
  <c r="N155" i="44"/>
  <c r="Q93" i="62"/>
  <c r="Q29" i="62"/>
  <c r="T151" i="62"/>
  <c r="Q151" i="62"/>
  <c r="T85" i="66"/>
  <c r="Q84" i="71" s="1"/>
  <c r="T61" i="62"/>
  <c r="N117" i="42"/>
  <c r="N151" i="44"/>
  <c r="N61" i="44"/>
  <c r="N127" i="42"/>
  <c r="N23" i="55"/>
  <c r="N102" i="56"/>
  <c r="N110" i="56"/>
  <c r="N132" i="56"/>
  <c r="N56" i="44"/>
  <c r="T167" i="68"/>
  <c r="Q168" i="73" s="1"/>
  <c r="Q167" i="68"/>
  <c r="Q168" i="66"/>
  <c r="T168" i="66"/>
  <c r="Q168" i="71" s="1"/>
  <c r="N40" i="44"/>
  <c r="N65" i="44"/>
  <c r="N95" i="44"/>
  <c r="N29" i="45"/>
  <c r="N98" i="29"/>
  <c r="N138" i="29"/>
  <c r="N116" i="57"/>
  <c r="N158" i="57"/>
  <c r="T125" i="62"/>
  <c r="N117" i="29"/>
  <c r="N164" i="44"/>
  <c r="N20" i="59"/>
  <c r="Q148" i="62"/>
  <c r="Q117" i="62"/>
  <c r="T38" i="62"/>
  <c r="Q151" i="61"/>
  <c r="T125" i="61"/>
  <c r="Q148" i="61"/>
  <c r="N165" i="42"/>
  <c r="N157" i="42"/>
  <c r="N80" i="42"/>
  <c r="N10" i="42"/>
  <c r="N36" i="42"/>
  <c r="N117" i="56"/>
  <c r="N148" i="56"/>
  <c r="N130" i="57"/>
  <c r="N36" i="55"/>
  <c r="N50" i="55"/>
  <c r="N155" i="42"/>
  <c r="T170" i="66"/>
  <c r="Q169" i="71" s="1"/>
  <c r="N94" i="29"/>
  <c r="Q154" i="62"/>
  <c r="Q12" i="66"/>
  <c r="T12" i="66"/>
  <c r="Q12" i="71" s="1"/>
  <c r="Q12" i="68"/>
  <c r="T12" i="68"/>
  <c r="Q12" i="73" s="1"/>
  <c r="Q45" i="68"/>
  <c r="N57" i="58"/>
  <c r="N34" i="44"/>
  <c r="N109" i="44"/>
  <c r="N165" i="44"/>
  <c r="N14" i="42"/>
  <c r="N67" i="42"/>
  <c r="N47" i="44"/>
  <c r="N80" i="55"/>
  <c r="N114" i="55"/>
  <c r="N123" i="55"/>
  <c r="Q88" i="66"/>
  <c r="N163" i="43"/>
  <c r="T117" i="62"/>
  <c r="N22" i="42"/>
  <c r="N84" i="42"/>
  <c r="N150" i="42"/>
  <c r="N20" i="44"/>
  <c r="N71" i="44"/>
  <c r="N101" i="44"/>
  <c r="N5" i="44"/>
  <c r="N85" i="55"/>
  <c r="N138" i="57"/>
  <c r="N154" i="57"/>
  <c r="N112" i="29"/>
  <c r="N33" i="42"/>
  <c r="N142" i="42"/>
  <c r="N157" i="43"/>
  <c r="N44" i="59"/>
  <c r="Q61" i="62"/>
  <c r="N11" i="43"/>
  <c r="N16" i="43"/>
  <c r="N45" i="29"/>
  <c r="N76" i="29"/>
  <c r="N81" i="29"/>
  <c r="N86" i="29"/>
  <c r="N10" i="29"/>
  <c r="N109" i="29"/>
  <c r="N142" i="29"/>
  <c r="N147" i="29"/>
  <c r="N159" i="29"/>
  <c r="N66" i="44"/>
  <c r="N82" i="44"/>
  <c r="N89" i="44"/>
  <c r="N96" i="44"/>
  <c r="N102" i="44"/>
  <c r="N110" i="44"/>
  <c r="N117" i="44"/>
  <c r="N124" i="44"/>
  <c r="N112" i="44"/>
  <c r="N140" i="44"/>
  <c r="N77" i="44"/>
  <c r="N62" i="57"/>
  <c r="N138" i="58"/>
  <c r="N15" i="29"/>
  <c r="N40" i="29"/>
  <c r="N166" i="29"/>
  <c r="N56" i="29"/>
  <c r="N103" i="29"/>
  <c r="N166" i="44"/>
  <c r="N70" i="42"/>
  <c r="N33" i="45"/>
  <c r="N11" i="45"/>
  <c r="N23" i="45"/>
  <c r="N80" i="45"/>
  <c r="N100" i="45"/>
  <c r="N108" i="45"/>
  <c r="N116" i="45"/>
  <c r="N149" i="45"/>
  <c r="N130" i="45"/>
  <c r="N138" i="45"/>
  <c r="N146" i="45"/>
  <c r="N41" i="45"/>
  <c r="N160" i="45"/>
  <c r="N165" i="45"/>
  <c r="N5" i="54"/>
  <c r="N13" i="54"/>
  <c r="N21" i="54"/>
  <c r="N35" i="54"/>
  <c r="N43" i="54"/>
  <c r="N51" i="54"/>
  <c r="N59" i="54"/>
  <c r="N74" i="54"/>
  <c r="N82" i="54"/>
  <c r="N89" i="54"/>
  <c r="N96" i="54"/>
  <c r="N110" i="54"/>
  <c r="N140" i="54"/>
  <c r="N148" i="54"/>
  <c r="N160" i="54"/>
  <c r="N167" i="54"/>
  <c r="N13" i="56"/>
  <c r="N21" i="56"/>
  <c r="N35" i="56"/>
  <c r="N43" i="56"/>
  <c r="N51" i="56"/>
  <c r="N59" i="56"/>
  <c r="N66" i="56"/>
  <c r="N124" i="56"/>
  <c r="N140" i="56"/>
  <c r="N6" i="42"/>
  <c r="Q146" i="71"/>
  <c r="Q146" i="66"/>
  <c r="N24" i="43"/>
  <c r="N38" i="45"/>
  <c r="N22" i="29"/>
  <c r="N71" i="29"/>
  <c r="N30" i="45"/>
  <c r="N38" i="58"/>
  <c r="N92" i="58"/>
  <c r="N52" i="59"/>
  <c r="Q125" i="62"/>
  <c r="T41" i="66"/>
  <c r="N123" i="42"/>
  <c r="N143" i="42"/>
  <c r="N148" i="42"/>
  <c r="N39" i="42"/>
  <c r="Q50" i="66"/>
  <c r="N130" i="29"/>
  <c r="N3" i="41"/>
  <c r="N20" i="41"/>
  <c r="N18" i="41"/>
  <c r="N47" i="41"/>
  <c r="N55" i="41"/>
  <c r="N70" i="41"/>
  <c r="N93" i="41"/>
  <c r="N106" i="41"/>
  <c r="N121" i="41"/>
  <c r="N129" i="41"/>
  <c r="N10" i="45"/>
  <c r="N18" i="45"/>
  <c r="N28" i="45"/>
  <c r="N57" i="45"/>
  <c r="N66" i="45"/>
  <c r="N48" i="45"/>
  <c r="N79" i="45"/>
  <c r="N101" i="45"/>
  <c r="N94" i="45"/>
  <c r="N143" i="45"/>
  <c r="N153" i="45"/>
  <c r="N164" i="45"/>
  <c r="N76" i="54"/>
  <c r="N20" i="54"/>
  <c r="N28" i="54"/>
  <c r="N42" i="54"/>
  <c r="N50" i="54"/>
  <c r="N58" i="54"/>
  <c r="N65" i="54"/>
  <c r="N73" i="54"/>
  <c r="N81" i="54"/>
  <c r="N88" i="54"/>
  <c r="N101" i="54"/>
  <c r="N109" i="54"/>
  <c r="N123" i="54"/>
  <c r="N131" i="54"/>
  <c r="N139" i="54"/>
  <c r="N147" i="54"/>
  <c r="N155" i="54"/>
  <c r="N20" i="55"/>
  <c r="N41" i="55"/>
  <c r="N44" i="55"/>
  <c r="N47" i="55"/>
  <c r="N63" i="55"/>
  <c r="N77" i="55"/>
  <c r="N152" i="55"/>
  <c r="N92" i="55"/>
  <c r="N100" i="55"/>
  <c r="N99" i="55"/>
  <c r="N111" i="55"/>
  <c r="N121" i="55"/>
  <c r="N50" i="44"/>
  <c r="N128" i="44"/>
  <c r="N44" i="44"/>
  <c r="N58" i="44"/>
  <c r="N63" i="44"/>
  <c r="N94" i="44"/>
  <c r="N73" i="44"/>
  <c r="N135" i="44"/>
  <c r="N143" i="44"/>
  <c r="N156" i="44"/>
  <c r="N84" i="44"/>
  <c r="N17" i="45"/>
  <c r="N97" i="45"/>
  <c r="T70" i="62"/>
  <c r="T168" i="62"/>
  <c r="T50" i="66"/>
  <c r="N70" i="57"/>
  <c r="Q41" i="66"/>
  <c r="N163" i="29"/>
  <c r="N34" i="29"/>
  <c r="N39" i="29"/>
  <c r="N65" i="29"/>
  <c r="N70" i="29"/>
  <c r="N75" i="29"/>
  <c r="N80" i="29"/>
  <c r="N131" i="29"/>
  <c r="N79" i="29"/>
  <c r="N91" i="29"/>
  <c r="N146" i="29"/>
  <c r="N161" i="29"/>
  <c r="N129" i="29"/>
  <c r="N61" i="45"/>
  <c r="N55" i="54"/>
  <c r="N73" i="55"/>
  <c r="Q132" i="66"/>
  <c r="T88" i="66"/>
  <c r="Q87" i="71" s="1"/>
  <c r="N122" i="45"/>
  <c r="N14" i="54"/>
  <c r="N22" i="54"/>
  <c r="N29" i="54"/>
  <c r="N36" i="54"/>
  <c r="N52" i="54"/>
  <c r="N60" i="54"/>
  <c r="N97" i="54"/>
  <c r="N103" i="54"/>
  <c r="N118" i="54"/>
  <c r="N125" i="54"/>
  <c r="N133" i="54"/>
  <c r="N141" i="54"/>
  <c r="N149" i="54"/>
  <c r="N53" i="55"/>
  <c r="N56" i="55"/>
  <c r="N59" i="55"/>
  <c r="N37" i="55"/>
  <c r="N97" i="55"/>
  <c r="N101" i="55"/>
  <c r="N109" i="55"/>
  <c r="N126" i="55"/>
  <c r="N137" i="55"/>
  <c r="N145" i="55"/>
  <c r="N162" i="55"/>
  <c r="N165" i="55"/>
  <c r="N14" i="56"/>
  <c r="N22" i="56"/>
  <c r="N29" i="56"/>
  <c r="N36" i="56"/>
  <c r="N44" i="56"/>
  <c r="N52" i="56"/>
  <c r="N60" i="56"/>
  <c r="N75" i="56"/>
  <c r="N83" i="56"/>
  <c r="N90" i="56"/>
  <c r="N97" i="56"/>
  <c r="N63" i="56"/>
  <c r="N125" i="56"/>
  <c r="N133" i="56"/>
  <c r="N141" i="56"/>
  <c r="N149" i="56"/>
  <c r="N15" i="57"/>
  <c r="N23" i="57"/>
  <c r="N30" i="57"/>
  <c r="N37" i="57"/>
  <c r="N45" i="57"/>
  <c r="N53" i="57"/>
  <c r="N61" i="57"/>
  <c r="N68" i="57"/>
  <c r="N76" i="57"/>
  <c r="T61" i="61"/>
  <c r="Q168" i="62"/>
  <c r="T18" i="66"/>
  <c r="T106" i="68"/>
  <c r="Q106" i="73" s="1"/>
  <c r="N14" i="29"/>
  <c r="N4" i="44"/>
  <c r="N159" i="44"/>
  <c r="N18" i="44"/>
  <c r="N28" i="44"/>
  <c r="N32" i="44"/>
  <c r="Q70" i="62"/>
  <c r="Q78" i="68"/>
  <c r="N28" i="29"/>
  <c r="N42" i="29"/>
  <c r="N100" i="29"/>
  <c r="N58" i="29"/>
  <c r="N141" i="29"/>
  <c r="N120" i="29"/>
  <c r="N124" i="29"/>
  <c r="N21" i="29"/>
  <c r="N168" i="29"/>
  <c r="N48" i="44"/>
  <c r="N105" i="44"/>
  <c r="N91" i="44"/>
  <c r="N98" i="44"/>
  <c r="N142" i="44"/>
  <c r="N150" i="44"/>
  <c r="N161" i="44"/>
  <c r="N56" i="45"/>
  <c r="N47" i="45"/>
  <c r="N55" i="45"/>
  <c r="N161" i="45"/>
  <c r="N78" i="45"/>
  <c r="N86" i="45"/>
  <c r="N125" i="45"/>
  <c r="N98" i="45"/>
  <c r="N114" i="45"/>
  <c r="N121" i="45"/>
  <c r="N128" i="45"/>
  <c r="N136" i="45"/>
  <c r="N152" i="45"/>
  <c r="N11" i="54"/>
  <c r="N19" i="54"/>
  <c r="N41" i="54"/>
  <c r="N49" i="54"/>
  <c r="N57" i="54"/>
  <c r="N64" i="54"/>
  <c r="N72" i="54"/>
  <c r="N80" i="54"/>
  <c r="N100" i="54"/>
  <c r="N108" i="54"/>
  <c r="N116" i="54"/>
  <c r="N130" i="54"/>
  <c r="N138" i="54"/>
  <c r="N124" i="54"/>
  <c r="N154" i="54"/>
  <c r="N165" i="54"/>
  <c r="N5" i="55"/>
  <c r="N8" i="55"/>
  <c r="N11" i="55"/>
  <c r="N14" i="55"/>
  <c r="N89" i="55"/>
  <c r="N108" i="55"/>
  <c r="N116" i="55"/>
  <c r="N17" i="55"/>
  <c r="N125" i="55"/>
  <c r="N128" i="55"/>
  <c r="N136" i="55"/>
  <c r="N144" i="55"/>
  <c r="N155" i="55"/>
  <c r="N161" i="55"/>
  <c r="N164" i="55"/>
  <c r="N86" i="58"/>
  <c r="N21" i="58"/>
  <c r="Q38" i="62"/>
  <c r="T132" i="68"/>
  <c r="T22" i="68"/>
  <c r="Q22" i="73" s="1"/>
  <c r="N117" i="45"/>
  <c r="N36" i="45"/>
  <c r="N16" i="45"/>
  <c r="N135" i="45"/>
  <c r="Q22" i="66"/>
  <c r="Q136" i="66"/>
  <c r="T35" i="66"/>
  <c r="T45" i="68"/>
  <c r="N81" i="45"/>
  <c r="N7" i="45"/>
  <c r="N15" i="45"/>
  <c r="T163" i="66"/>
  <c r="N5" i="29"/>
  <c r="N5" i="42"/>
  <c r="N9" i="44"/>
  <c r="N6" i="45"/>
  <c r="N4" i="29"/>
  <c r="N9" i="29"/>
  <c r="N17" i="29"/>
  <c r="N17" i="44"/>
  <c r="N14" i="45"/>
  <c r="N13" i="42"/>
  <c r="N63" i="42"/>
  <c r="Q84" i="66"/>
  <c r="T9" i="68"/>
  <c r="Q9" i="73" s="1"/>
  <c r="N72" i="55"/>
  <c r="N12" i="54"/>
  <c r="N118" i="55"/>
  <c r="N13" i="58"/>
  <c r="N6" i="54"/>
  <c r="N12" i="55"/>
  <c r="N6" i="56"/>
  <c r="N7" i="57"/>
  <c r="N6" i="55"/>
  <c r="N9" i="55"/>
  <c r="N5" i="56"/>
  <c r="N20" i="29"/>
  <c r="N8" i="44"/>
  <c r="N12" i="29"/>
  <c r="N11" i="44"/>
  <c r="N113" i="45"/>
  <c r="N14" i="58"/>
  <c r="Q117" i="61"/>
  <c r="N3" i="42"/>
  <c r="N3" i="45"/>
  <c r="N16" i="29"/>
  <c r="N31" i="29"/>
  <c r="N167" i="29"/>
  <c r="N79" i="44"/>
  <c r="N85" i="44"/>
  <c r="N69" i="44"/>
  <c r="N67" i="44"/>
  <c r="N131" i="55"/>
  <c r="N4" i="56"/>
  <c r="N12" i="56"/>
  <c r="N20" i="56"/>
  <c r="N119" i="56"/>
  <c r="N7" i="59"/>
  <c r="N15" i="59"/>
  <c r="N21" i="59"/>
  <c r="N57" i="59"/>
  <c r="N30" i="59"/>
  <c r="N35" i="59"/>
  <c r="N117" i="59"/>
  <c r="N45" i="59"/>
  <c r="N51" i="59"/>
  <c r="N9" i="59"/>
  <c r="N61" i="59"/>
  <c r="N13" i="59"/>
  <c r="N98" i="59"/>
  <c r="N91" i="59"/>
  <c r="N118" i="59"/>
  <c r="N56" i="59"/>
  <c r="N133" i="59"/>
  <c r="N141" i="59"/>
  <c r="N40" i="59"/>
  <c r="N168" i="59"/>
  <c r="Q154" i="61"/>
  <c r="T154" i="61"/>
  <c r="T35" i="68"/>
  <c r="Q34" i="73" s="1"/>
  <c r="Q145" i="66"/>
  <c r="T145" i="66"/>
  <c r="T78" i="68"/>
  <c r="Q76" i="73" s="1"/>
  <c r="Q169" i="68"/>
  <c r="T169" i="68"/>
  <c r="Q169" i="73" s="1"/>
  <c r="Q84" i="68"/>
  <c r="T84" i="68"/>
  <c r="Q83" i="73" s="1"/>
  <c r="T132" i="66"/>
  <c r="N118" i="29"/>
  <c r="N122" i="29"/>
  <c r="N127" i="29"/>
  <c r="N132" i="29"/>
  <c r="N116" i="29"/>
  <c r="N158" i="29"/>
  <c r="N162" i="29"/>
  <c r="N8" i="41"/>
  <c r="N16" i="41"/>
  <c r="N4" i="43"/>
  <c r="N12" i="43"/>
  <c r="N88" i="44"/>
  <c r="N93" i="45"/>
  <c r="N104" i="58"/>
  <c r="N35" i="58"/>
  <c r="N43" i="58"/>
  <c r="N51" i="58"/>
  <c r="N66" i="58"/>
  <c r="N82" i="58"/>
  <c r="N89" i="58"/>
  <c r="N110" i="58"/>
  <c r="N117" i="58"/>
  <c r="N157" i="58"/>
  <c r="N140" i="58"/>
  <c r="N83" i="58"/>
  <c r="N160" i="58"/>
  <c r="N36" i="59"/>
  <c r="N126" i="59"/>
  <c r="N154" i="59"/>
  <c r="T117" i="61"/>
  <c r="Q17" i="62"/>
  <c r="T22" i="66"/>
  <c r="N74" i="29"/>
  <c r="N70" i="45"/>
  <c r="N69" i="45"/>
  <c r="N92" i="45"/>
  <c r="Q17" i="61"/>
  <c r="T17" i="61"/>
  <c r="Q45" i="66"/>
  <c r="T45" i="66"/>
  <c r="Q9" i="68"/>
  <c r="Q18" i="68"/>
  <c r="T18" i="68"/>
  <c r="T148" i="62"/>
  <c r="N29" i="29"/>
  <c r="N21" i="42"/>
  <c r="Q137" i="66"/>
  <c r="T137" i="66"/>
  <c r="Q140" i="71" s="1"/>
  <c r="Q50" i="68"/>
  <c r="T50" i="68"/>
  <c r="T162" i="68"/>
  <c r="Q146" i="68"/>
  <c r="T146" i="68"/>
  <c r="Q150" i="73" s="1"/>
  <c r="N8" i="29"/>
  <c r="N13" i="29"/>
  <c r="N24" i="29"/>
  <c r="N38" i="29"/>
  <c r="N69" i="29"/>
  <c r="N136" i="29"/>
  <c r="N106" i="29"/>
  <c r="N114" i="29"/>
  <c r="N125" i="29"/>
  <c r="N135" i="29"/>
  <c r="N140" i="29"/>
  <c r="N155" i="29"/>
  <c r="N157" i="29"/>
  <c r="N169" i="29"/>
  <c r="N79" i="41"/>
  <c r="N4" i="42"/>
  <c r="N12" i="42"/>
  <c r="N20" i="42"/>
  <c r="N38" i="42"/>
  <c r="N49" i="42"/>
  <c r="N52" i="57"/>
  <c r="Q29" i="61"/>
  <c r="T29" i="61"/>
  <c r="T70" i="61"/>
  <c r="Q136" i="68"/>
  <c r="Q85" i="68"/>
  <c r="T85" i="68"/>
  <c r="Q84" i="73" s="1"/>
  <c r="T84" i="66"/>
  <c r="N7" i="29"/>
  <c r="N18" i="29"/>
  <c r="N23" i="29"/>
  <c r="N32" i="29"/>
  <c r="N37" i="29"/>
  <c r="N48" i="29"/>
  <c r="N53" i="29"/>
  <c r="N68" i="29"/>
  <c r="N4" i="41"/>
  <c r="N12" i="41"/>
  <c r="N156" i="41"/>
  <c r="N28" i="41"/>
  <c r="N33" i="41"/>
  <c r="N41" i="41"/>
  <c r="N49" i="41"/>
  <c r="N57" i="41"/>
  <c r="N64" i="41"/>
  <c r="N72" i="41"/>
  <c r="N80" i="41"/>
  <c r="N122" i="41"/>
  <c r="N130" i="41"/>
  <c r="N138" i="41"/>
  <c r="N154" i="41"/>
  <c r="N11" i="42"/>
  <c r="N19" i="42"/>
  <c r="N27" i="42"/>
  <c r="N60" i="42"/>
  <c r="N97" i="42"/>
  <c r="N100" i="42"/>
  <c r="N124" i="42"/>
  <c r="N163" i="42"/>
  <c r="N168" i="42"/>
  <c r="N8" i="43"/>
  <c r="N37" i="45"/>
  <c r="N7" i="56"/>
  <c r="N15" i="56"/>
  <c r="N23" i="56"/>
  <c r="N115" i="56"/>
  <c r="N37" i="56"/>
  <c r="N8" i="57"/>
  <c r="N16" i="57"/>
  <c r="N24" i="57"/>
  <c r="N31" i="57"/>
  <c r="N46" i="57"/>
  <c r="N77" i="57"/>
  <c r="N85" i="57"/>
  <c r="N3" i="59"/>
  <c r="T38" i="61"/>
  <c r="Q72" i="61"/>
  <c r="T72" i="61"/>
  <c r="Q72" i="62"/>
  <c r="T9" i="66"/>
  <c r="Q9" i="71" s="1"/>
  <c r="T78" i="66"/>
  <c r="Q76" i="71" s="1"/>
  <c r="T106" i="66"/>
  <c r="Q106" i="71" s="1"/>
  <c r="Q137" i="68"/>
  <c r="T137" i="68"/>
  <c r="Q140" i="73" s="1"/>
  <c r="Q145" i="68"/>
  <c r="T145" i="68"/>
  <c r="Q148" i="73" s="1"/>
  <c r="T136" i="68"/>
  <c r="T136" i="66"/>
  <c r="N42" i="45"/>
  <c r="N50" i="45"/>
  <c r="N60" i="45"/>
  <c r="N73" i="45"/>
  <c r="N145" i="45"/>
  <c r="N88" i="45"/>
  <c r="N95" i="45"/>
  <c r="N32" i="45"/>
  <c r="N109" i="45"/>
  <c r="N123" i="45"/>
  <c r="N67" i="54"/>
  <c r="N75" i="54"/>
  <c r="N112" i="58"/>
  <c r="N113" i="58"/>
  <c r="N135" i="58"/>
  <c r="T148" i="61"/>
  <c r="T168" i="61"/>
  <c r="Q88" i="68"/>
  <c r="T88" i="68"/>
  <c r="Q87" i="73" s="1"/>
  <c r="T41" i="68"/>
  <c r="Q106" i="68"/>
  <c r="N3" i="29"/>
  <c r="N46" i="43"/>
  <c r="N50" i="43"/>
  <c r="N19" i="43"/>
  <c r="N101" i="43"/>
  <c r="N58" i="43"/>
  <c r="N34" i="43"/>
  <c r="N42" i="43"/>
  <c r="N69" i="43"/>
  <c r="N114" i="43"/>
  <c r="N144" i="43"/>
  <c r="N80" i="43"/>
  <c r="N85" i="43"/>
  <c r="N20" i="43"/>
  <c r="N33" i="43"/>
  <c r="N38" i="43"/>
  <c r="N72" i="43"/>
  <c r="N77" i="43"/>
  <c r="N95" i="43"/>
  <c r="N121" i="43"/>
  <c r="N27" i="43"/>
  <c r="N65" i="43"/>
  <c r="N57" i="43"/>
  <c r="N55" i="43"/>
  <c r="N152" i="43"/>
  <c r="Q22" i="68"/>
  <c r="Q41" i="68"/>
  <c r="Q132" i="68"/>
  <c r="Q162" i="68"/>
  <c r="Q35" i="68"/>
  <c r="Q106" i="66"/>
  <c r="Q163" i="66"/>
  <c r="Q35" i="66"/>
  <c r="Q18" i="66"/>
  <c r="Q9" i="66"/>
  <c r="Q78" i="66"/>
  <c r="N167" i="58"/>
  <c r="N167" i="56"/>
  <c r="N167" i="44"/>
  <c r="N167" i="55"/>
  <c r="N165" i="57"/>
  <c r="N164" i="29"/>
  <c r="N165" i="41"/>
  <c r="N163" i="45"/>
  <c r="N166" i="54"/>
  <c r="N160" i="29"/>
  <c r="N158" i="41"/>
  <c r="N157" i="45"/>
  <c r="N159" i="54"/>
  <c r="N160" i="56"/>
  <c r="N35" i="29"/>
  <c r="N159" i="42"/>
  <c r="N160" i="44"/>
  <c r="N158" i="54"/>
  <c r="N159" i="55"/>
  <c r="N155" i="45"/>
  <c r="N31" i="55"/>
  <c r="N152" i="29"/>
  <c r="N123" i="44"/>
  <c r="N147" i="45"/>
  <c r="N40" i="45"/>
  <c r="N144" i="58"/>
  <c r="N145" i="29"/>
  <c r="N139" i="45"/>
  <c r="N167" i="45"/>
  <c r="N128" i="43"/>
  <c r="N136" i="43"/>
  <c r="N120" i="44"/>
  <c r="N129" i="45"/>
  <c r="N137" i="45"/>
  <c r="N132" i="54"/>
  <c r="N128" i="41"/>
  <c r="N51" i="41"/>
  <c r="N128" i="42"/>
  <c r="N133" i="42"/>
  <c r="N138" i="42"/>
  <c r="N131" i="44"/>
  <c r="N122" i="57"/>
  <c r="N120" i="42"/>
  <c r="N120" i="45"/>
  <c r="N122" i="54"/>
  <c r="N78" i="58"/>
  <c r="N117" i="54"/>
  <c r="N118" i="56"/>
  <c r="N113" i="44"/>
  <c r="N92" i="43"/>
  <c r="N90" i="29"/>
  <c r="N89" i="29"/>
  <c r="N93" i="29"/>
  <c r="N91" i="42"/>
  <c r="N92" i="44"/>
  <c r="N90" i="54"/>
  <c r="N90" i="55"/>
  <c r="N93" i="57"/>
  <c r="N70" i="59"/>
  <c r="N105" i="29"/>
  <c r="N100" i="43"/>
  <c r="N106" i="43"/>
  <c r="N157" i="44"/>
  <c r="N99" i="45"/>
  <c r="N154" i="45"/>
  <c r="N102" i="54"/>
  <c r="N106" i="55"/>
  <c r="N103" i="56"/>
  <c r="N102" i="58"/>
  <c r="N103" i="59"/>
  <c r="N101" i="29"/>
  <c r="N81" i="43"/>
  <c r="N81" i="44"/>
  <c r="N88" i="43"/>
  <c r="N83" i="54"/>
  <c r="N83" i="55"/>
  <c r="N86" i="57"/>
  <c r="N85" i="45"/>
  <c r="N85" i="58"/>
  <c r="N86" i="41"/>
  <c r="N139" i="44"/>
  <c r="N85" i="29"/>
  <c r="N78" i="57"/>
  <c r="N77" i="42"/>
  <c r="N83" i="44"/>
  <c r="N77" i="45"/>
  <c r="N42" i="58"/>
  <c r="N78" i="41"/>
  <c r="N74" i="58"/>
  <c r="N74" i="55"/>
  <c r="N74" i="56"/>
  <c r="N24" i="45"/>
  <c r="N66" i="54"/>
  <c r="N66" i="55"/>
  <c r="N69" i="55"/>
  <c r="N67" i="56"/>
  <c r="N69" i="57"/>
  <c r="N133" i="29"/>
  <c r="N59" i="45"/>
  <c r="N44" i="54"/>
  <c r="N45" i="55"/>
  <c r="N47" i="29"/>
  <c r="N41" i="43"/>
  <c r="N49" i="43"/>
  <c r="N46" i="29"/>
  <c r="N50" i="29"/>
  <c r="N35" i="45"/>
  <c r="N38" i="57"/>
  <c r="N28" i="43"/>
  <c r="N26" i="55"/>
  <c r="N26" i="29"/>
  <c r="N26" i="41"/>
  <c r="N26" i="42"/>
  <c r="N26" i="44"/>
  <c r="N27" i="54"/>
  <c r="N28" i="55"/>
  <c r="N28" i="56"/>
  <c r="N25" i="29"/>
  <c r="N55" i="29"/>
  <c r="N113" i="29"/>
  <c r="N151" i="29"/>
  <c r="N45" i="41"/>
  <c r="N102" i="41"/>
  <c r="N141" i="41"/>
  <c r="N58" i="45"/>
  <c r="N34" i="55"/>
  <c r="N110" i="29"/>
  <c r="N44" i="29"/>
  <c r="N49" i="29"/>
  <c r="N60" i="29"/>
  <c r="N61" i="29"/>
  <c r="N84" i="29"/>
  <c r="N108" i="29"/>
  <c r="N107" i="29"/>
  <c r="N150" i="29"/>
  <c r="N129" i="42"/>
  <c r="N9" i="43"/>
  <c r="N17" i="43"/>
  <c r="N25" i="43"/>
  <c r="N39" i="43"/>
  <c r="N47" i="43"/>
  <c r="N52" i="43"/>
  <c r="N70" i="43"/>
  <c r="N78" i="43"/>
  <c r="N86" i="43"/>
  <c r="N93" i="43"/>
  <c r="N49" i="45"/>
  <c r="N43" i="29"/>
  <c r="N88" i="29"/>
  <c r="N165" i="29"/>
  <c r="N144" i="41"/>
  <c r="N152" i="41"/>
  <c r="N157" i="41"/>
  <c r="N6" i="41"/>
  <c r="N22" i="45"/>
  <c r="N8" i="45"/>
  <c r="N105" i="45"/>
  <c r="N151" i="45"/>
  <c r="N156" i="45"/>
  <c r="N78" i="29"/>
  <c r="N83" i="29"/>
  <c r="N97" i="29"/>
  <c r="N111" i="29"/>
  <c r="N134" i="29"/>
  <c r="N139" i="29"/>
  <c r="N144" i="29"/>
  <c r="N149" i="29"/>
  <c r="N154" i="29"/>
  <c r="N9" i="41"/>
  <c r="N17" i="41"/>
  <c r="N25" i="41"/>
  <c r="N38" i="41"/>
  <c r="N46" i="41"/>
  <c r="N54" i="41"/>
  <c r="N69" i="41"/>
  <c r="N77" i="41"/>
  <c r="N85" i="41"/>
  <c r="N100" i="41"/>
  <c r="N105" i="41"/>
  <c r="N113" i="41"/>
  <c r="N120" i="41"/>
  <c r="N127" i="41"/>
  <c r="N135" i="41"/>
  <c r="N143" i="41"/>
  <c r="N151" i="41"/>
  <c r="N58" i="41"/>
  <c r="N162" i="41"/>
  <c r="N9" i="42"/>
  <c r="N17" i="42"/>
  <c r="N25" i="42"/>
  <c r="N31" i="42"/>
  <c r="N41" i="42"/>
  <c r="N47" i="42"/>
  <c r="N75" i="42"/>
  <c r="N109" i="42"/>
  <c r="N114" i="42"/>
  <c r="N95" i="42"/>
  <c r="N147" i="42"/>
  <c r="N152" i="42"/>
  <c r="N158" i="42"/>
  <c r="N162" i="42"/>
  <c r="N167" i="42"/>
  <c r="N110" i="43"/>
  <c r="N117" i="43"/>
  <c r="N124" i="43"/>
  <c r="N132" i="43"/>
  <c r="N140" i="43"/>
  <c r="N148" i="43"/>
  <c r="N160" i="43"/>
  <c r="N167" i="43"/>
  <c r="N60" i="44"/>
  <c r="N5" i="45"/>
  <c r="N43" i="45"/>
  <c r="N21" i="45"/>
  <c r="N45" i="45"/>
  <c r="N53" i="45"/>
  <c r="N62" i="45"/>
  <c r="N84" i="45"/>
  <c r="N91" i="45"/>
  <c r="N65" i="45"/>
  <c r="N104" i="45"/>
  <c r="N112" i="45"/>
  <c r="N134" i="45"/>
  <c r="N142" i="45"/>
  <c r="N87" i="54"/>
  <c r="N94" i="54"/>
  <c r="N99" i="54"/>
  <c r="N107" i="54"/>
  <c r="N145" i="54"/>
  <c r="N158" i="56"/>
  <c r="N65" i="59"/>
  <c r="N156" i="59"/>
  <c r="N121" i="29"/>
  <c r="N96" i="29"/>
  <c r="N24" i="41"/>
  <c r="N37" i="41"/>
  <c r="N163" i="41"/>
  <c r="N53" i="41"/>
  <c r="N74" i="41"/>
  <c r="N68" i="41"/>
  <c r="N76" i="41"/>
  <c r="N84" i="41"/>
  <c r="N91" i="41"/>
  <c r="N98" i="41"/>
  <c r="N104" i="41"/>
  <c r="N112" i="41"/>
  <c r="N119" i="41"/>
  <c r="N126" i="41"/>
  <c r="N134" i="41"/>
  <c r="N142" i="41"/>
  <c r="N150" i="41"/>
  <c r="N161" i="41"/>
  <c r="N169" i="41"/>
  <c r="N8" i="42"/>
  <c r="N16" i="42"/>
  <c r="N24" i="42"/>
  <c r="N4" i="45"/>
  <c r="N12" i="45"/>
  <c r="N20" i="45"/>
  <c r="N87" i="45"/>
  <c r="N44" i="45"/>
  <c r="N52" i="45"/>
  <c r="N67" i="45"/>
  <c r="N144" i="45"/>
  <c r="N83" i="45"/>
  <c r="N106" i="45"/>
  <c r="N89" i="45"/>
  <c r="N103" i="45"/>
  <c r="N118" i="45"/>
  <c r="N25" i="45"/>
  <c r="N133" i="45"/>
  <c r="N141" i="45"/>
  <c r="N46" i="45"/>
  <c r="N168" i="45"/>
  <c r="N25" i="54"/>
  <c r="N47" i="54"/>
  <c r="N62" i="54"/>
  <c r="N70" i="54"/>
  <c r="N78" i="54"/>
  <c r="N86" i="54"/>
  <c r="N106" i="54"/>
  <c r="N114" i="54"/>
  <c r="N121" i="54"/>
  <c r="N128" i="54"/>
  <c r="N136" i="54"/>
  <c r="N144" i="54"/>
  <c r="N152" i="54"/>
  <c r="N157" i="54"/>
  <c r="N40" i="55"/>
  <c r="N46" i="55"/>
  <c r="N60" i="55"/>
  <c r="N84" i="55"/>
  <c r="N91" i="55"/>
  <c r="N98" i="55"/>
  <c r="N72" i="59"/>
  <c r="N59" i="29"/>
  <c r="N11" i="29"/>
  <c r="N156" i="29"/>
  <c r="N27" i="29"/>
  <c r="N36" i="29"/>
  <c r="N41" i="29"/>
  <c r="N52" i="29"/>
  <c r="N57" i="29"/>
  <c r="N67" i="29"/>
  <c r="N72" i="29"/>
  <c r="N77" i="29"/>
  <c r="N87" i="29"/>
  <c r="N102" i="29"/>
  <c r="N99" i="29"/>
  <c r="N104" i="29"/>
  <c r="N137" i="29"/>
  <c r="N115" i="29"/>
  <c r="N119" i="29"/>
  <c r="N123" i="29"/>
  <c r="N128" i="29"/>
  <c r="N51" i="29"/>
  <c r="N143" i="29"/>
  <c r="N148" i="29"/>
  <c r="N19" i="29"/>
  <c r="N7" i="41"/>
  <c r="N23" i="41"/>
  <c r="N36" i="41"/>
  <c r="N44" i="41"/>
  <c r="N52" i="41"/>
  <c r="N60" i="41"/>
  <c r="N67" i="41"/>
  <c r="N75" i="41"/>
  <c r="N83" i="41"/>
  <c r="N90" i="41"/>
  <c r="N97" i="41"/>
  <c r="N103" i="41"/>
  <c r="N118" i="41"/>
  <c r="N125" i="41"/>
  <c r="N21" i="41"/>
  <c r="N35" i="41"/>
  <c r="N149" i="41"/>
  <c r="N168" i="41"/>
  <c r="N7" i="42"/>
  <c r="N15" i="42"/>
  <c r="N23" i="42"/>
  <c r="N26" i="45"/>
  <c r="N19" i="45"/>
  <c r="N27" i="45"/>
  <c r="N9" i="45"/>
  <c r="N51" i="45"/>
  <c r="N13" i="45"/>
  <c r="N74" i="45"/>
  <c r="N169" i="45"/>
  <c r="N96" i="45"/>
  <c r="N102" i="45"/>
  <c r="N110" i="45"/>
  <c r="N90" i="45"/>
  <c r="N124" i="45"/>
  <c r="N132" i="45"/>
  <c r="N140" i="45"/>
  <c r="N148" i="45"/>
  <c r="N92" i="29"/>
  <c r="N6" i="29"/>
  <c r="N66" i="29"/>
  <c r="N95" i="29"/>
  <c r="N129" i="55"/>
  <c r="N45" i="56"/>
  <c r="N53" i="56"/>
  <c r="N61" i="56"/>
  <c r="N68" i="56"/>
  <c r="N76" i="56"/>
  <c r="N84" i="56"/>
  <c r="N91" i="56"/>
  <c r="N98" i="56"/>
  <c r="N104" i="56"/>
  <c r="N112" i="56"/>
  <c r="N126" i="56"/>
  <c r="N134" i="56"/>
  <c r="N150" i="56"/>
  <c r="N161" i="56"/>
  <c r="N169" i="56"/>
  <c r="N9" i="57"/>
  <c r="N17" i="57"/>
  <c r="N25" i="57"/>
  <c r="N47" i="57"/>
  <c r="N106" i="57"/>
  <c r="N152" i="57"/>
  <c r="N163" i="57"/>
  <c r="N134" i="55"/>
  <c r="N142" i="55"/>
  <c r="N150" i="55"/>
  <c r="N160" i="55"/>
  <c r="N92" i="57"/>
  <c r="N105" i="57"/>
  <c r="N113" i="57"/>
  <c r="N120" i="57"/>
  <c r="N127" i="57"/>
  <c r="N135" i="57"/>
  <c r="N143" i="57"/>
  <c r="N151" i="57"/>
  <c r="N156" i="57"/>
  <c r="N162" i="57"/>
  <c r="N60" i="58"/>
  <c r="N10" i="58"/>
  <c r="N18" i="58"/>
  <c r="N26" i="58"/>
  <c r="N32" i="58"/>
  <c r="N40" i="58"/>
  <c r="N68" i="58"/>
  <c r="N56" i="58"/>
  <c r="N63" i="58"/>
  <c r="N71" i="58"/>
  <c r="N79" i="58"/>
  <c r="N87" i="58"/>
  <c r="N5" i="58"/>
  <c r="N99" i="58"/>
  <c r="N107" i="58"/>
  <c r="N115" i="58"/>
  <c r="N129" i="58"/>
  <c r="N137" i="58"/>
  <c r="N145" i="58"/>
  <c r="N4" i="59"/>
  <c r="N12" i="59"/>
  <c r="N19" i="59"/>
  <c r="N113" i="59"/>
  <c r="N38" i="59"/>
  <c r="N24" i="59"/>
  <c r="N64" i="59"/>
  <c r="N69" i="59"/>
  <c r="N85" i="59"/>
  <c r="N100" i="59"/>
  <c r="N108" i="59"/>
  <c r="N116" i="59"/>
  <c r="N125" i="59"/>
  <c r="N130" i="59"/>
  <c r="N138" i="59"/>
  <c r="N41" i="59"/>
  <c r="N149" i="59"/>
  <c r="N165" i="59"/>
  <c r="N139" i="55"/>
  <c r="N147" i="55"/>
  <c r="N82" i="56"/>
  <c r="N89" i="56"/>
  <c r="N96" i="56"/>
  <c r="N84" i="57"/>
  <c r="N91" i="57"/>
  <c r="N98" i="57"/>
  <c r="N104" i="57"/>
  <c r="N112" i="57"/>
  <c r="N119" i="57"/>
  <c r="N134" i="57"/>
  <c r="N55" i="57"/>
  <c r="N161" i="57"/>
  <c r="N169" i="57"/>
  <c r="N9" i="58"/>
  <c r="N17" i="58"/>
  <c r="N25" i="58"/>
  <c r="N39" i="58"/>
  <c r="N53" i="58"/>
  <c r="N55" i="58"/>
  <c r="N70" i="58"/>
  <c r="N148" i="58"/>
  <c r="N80" i="58"/>
  <c r="N88" i="58"/>
  <c r="N93" i="58"/>
  <c r="N106" i="58"/>
  <c r="N114" i="58"/>
  <c r="N121" i="58"/>
  <c r="N27" i="58"/>
  <c r="N136" i="58"/>
  <c r="N152" i="58"/>
  <c r="N159" i="58"/>
  <c r="N163" i="58"/>
  <c r="N46" i="59"/>
  <c r="N18" i="59"/>
  <c r="N106" i="59"/>
  <c r="N49" i="59"/>
  <c r="N37" i="59"/>
  <c r="N16" i="59"/>
  <c r="N48" i="59"/>
  <c r="N53" i="59"/>
  <c r="N59" i="59"/>
  <c r="N11" i="59"/>
  <c r="N68" i="59"/>
  <c r="N74" i="59"/>
  <c r="N79" i="59"/>
  <c r="N84" i="59"/>
  <c r="N167" i="59"/>
  <c r="N107" i="59"/>
  <c r="N94" i="59"/>
  <c r="N99" i="59"/>
  <c r="N161" i="59"/>
  <c r="N115" i="59"/>
  <c r="N129" i="59"/>
  <c r="N137" i="59"/>
  <c r="N131" i="59"/>
  <c r="N153" i="59"/>
  <c r="N164" i="59"/>
  <c r="N42" i="56"/>
  <c r="N50" i="56"/>
  <c r="N58" i="56"/>
  <c r="N65" i="56"/>
  <c r="N30" i="56"/>
  <c r="N81" i="56"/>
  <c r="N11" i="56"/>
  <c r="N19" i="56"/>
  <c r="N27" i="56"/>
  <c r="N33" i="56"/>
  <c r="N41" i="56"/>
  <c r="N49" i="56"/>
  <c r="N57" i="56"/>
  <c r="N64" i="56"/>
  <c r="N72" i="56"/>
  <c r="N39" i="56"/>
  <c r="N100" i="56"/>
  <c r="N108" i="56"/>
  <c r="N116" i="56"/>
  <c r="N122" i="56"/>
  <c r="N130" i="56"/>
  <c r="N138" i="56"/>
  <c r="N154" i="56"/>
  <c r="N165" i="56"/>
  <c r="N5" i="57"/>
  <c r="N13" i="57"/>
  <c r="N21" i="57"/>
  <c r="N35" i="57"/>
  <c r="N43" i="57"/>
  <c r="N51" i="57"/>
  <c r="N59" i="57"/>
  <c r="N66" i="57"/>
  <c r="N126" i="57"/>
  <c r="N89" i="57"/>
  <c r="N96" i="57"/>
  <c r="N102" i="57"/>
  <c r="N110" i="57"/>
  <c r="N132" i="57"/>
  <c r="N140" i="57"/>
  <c r="N148" i="57"/>
  <c r="N160" i="57"/>
  <c r="N167" i="57"/>
  <c r="N15" i="58"/>
  <c r="N23" i="58"/>
  <c r="N30" i="58"/>
  <c r="N37" i="58"/>
  <c r="N45" i="58"/>
  <c r="N67" i="58"/>
  <c r="N61" i="58"/>
  <c r="N147" i="58"/>
  <c r="N120" i="58"/>
  <c r="N91" i="58"/>
  <c r="N98" i="58"/>
  <c r="N139" i="58"/>
  <c r="N47" i="58"/>
  <c r="N142" i="58"/>
  <c r="N161" i="58"/>
  <c r="N169" i="58"/>
  <c r="N93" i="59"/>
  <c r="N135" i="59"/>
  <c r="N42" i="59"/>
  <c r="N58" i="59"/>
  <c r="N67" i="59"/>
  <c r="N83" i="59"/>
  <c r="N88" i="59"/>
  <c r="N105" i="59"/>
  <c r="N32" i="59"/>
  <c r="N120" i="59"/>
  <c r="N127" i="59"/>
  <c r="N25" i="59"/>
  <c r="N87" i="59"/>
  <c r="N151" i="59"/>
  <c r="N162" i="59"/>
  <c r="N15" i="55"/>
  <c r="N130" i="55"/>
  <c r="N138" i="55"/>
  <c r="N146" i="55"/>
  <c r="N163" i="55"/>
  <c r="N166" i="55"/>
  <c r="N3" i="56"/>
  <c r="N10" i="56"/>
  <c r="N71" i="56"/>
  <c r="N26" i="56"/>
  <c r="N32" i="56"/>
  <c r="N40" i="56"/>
  <c r="N48" i="56"/>
  <c r="N56" i="56"/>
  <c r="N79" i="56"/>
  <c r="N87" i="56"/>
  <c r="N94" i="56"/>
  <c r="N99" i="56"/>
  <c r="N107" i="56"/>
  <c r="N129" i="56"/>
  <c r="N137" i="56"/>
  <c r="N145" i="56"/>
  <c r="N164" i="56"/>
  <c r="N4" i="57"/>
  <c r="N12" i="57"/>
  <c r="N20" i="57"/>
  <c r="N28" i="57"/>
  <c r="N42" i="57"/>
  <c r="N50" i="57"/>
  <c r="N58" i="57"/>
  <c r="N65" i="57"/>
  <c r="N73" i="57"/>
  <c r="N81" i="57"/>
  <c r="N88" i="57"/>
  <c r="N101" i="57"/>
  <c r="N109" i="57"/>
  <c r="N123" i="57"/>
  <c r="N131" i="57"/>
  <c r="N139" i="57"/>
  <c r="N147" i="57"/>
  <c r="N155" i="57"/>
  <c r="N159" i="57"/>
  <c r="N166" i="57"/>
  <c r="N6" i="58"/>
  <c r="N22" i="58"/>
  <c r="N29" i="58"/>
  <c r="N36" i="58"/>
  <c r="N44" i="58"/>
  <c r="N52" i="58"/>
  <c r="N69" i="58"/>
  <c r="N77" i="58"/>
  <c r="N75" i="58"/>
  <c r="N12" i="58"/>
  <c r="N90" i="58"/>
  <c r="N97" i="58"/>
  <c r="N103" i="58"/>
  <c r="N118" i="58"/>
  <c r="N125" i="58"/>
  <c r="N133" i="58"/>
  <c r="N141" i="58"/>
  <c r="N149" i="58"/>
  <c r="N43" i="59"/>
  <c r="N75" i="59"/>
  <c r="N27" i="59"/>
  <c r="N31" i="59"/>
  <c r="N8" i="59"/>
  <c r="N81" i="59"/>
  <c r="N23" i="59"/>
  <c r="N62" i="59"/>
  <c r="N77" i="59"/>
  <c r="N92" i="59"/>
  <c r="N104" i="59"/>
  <c r="N112" i="59"/>
  <c r="N134" i="59"/>
  <c r="N101" i="59"/>
  <c r="Q168" i="61"/>
  <c r="Q125" i="61"/>
  <c r="Q70" i="61"/>
  <c r="Q61" i="61"/>
  <c r="Q38" i="61"/>
  <c r="N168" i="58"/>
  <c r="N168" i="54"/>
  <c r="N168" i="55"/>
  <c r="N168" i="56"/>
  <c r="N153" i="55"/>
  <c r="N153" i="58"/>
  <c r="N153" i="54"/>
  <c r="N62" i="56"/>
  <c r="N153" i="29"/>
  <c r="N150" i="58"/>
  <c r="N150" i="59"/>
  <c r="N150" i="45"/>
  <c r="N146" i="41"/>
  <c r="N146" i="59"/>
  <c r="N146" i="56"/>
  <c r="N146" i="57"/>
  <c r="N127" i="58"/>
  <c r="N127" i="45"/>
  <c r="N127" i="44"/>
  <c r="N168" i="57"/>
  <c r="N126" i="58"/>
  <c r="N126" i="29"/>
  <c r="N126" i="45"/>
  <c r="N126" i="44"/>
  <c r="N146" i="54"/>
  <c r="N124" i="57"/>
  <c r="N124" i="58"/>
  <c r="N119" i="58"/>
  <c r="N119" i="59"/>
  <c r="N119" i="55"/>
  <c r="N153" i="56"/>
  <c r="N119" i="45"/>
  <c r="N115" i="54"/>
  <c r="N127" i="56"/>
  <c r="N115" i="45"/>
  <c r="N111" i="54"/>
  <c r="N111" i="58"/>
  <c r="N111" i="41"/>
  <c r="N111" i="59"/>
  <c r="N111" i="45"/>
  <c r="N95" i="54"/>
  <c r="N95" i="57"/>
  <c r="N82" i="59"/>
  <c r="N82" i="29"/>
  <c r="N82" i="45"/>
  <c r="N18" i="56"/>
  <c r="N71" i="59"/>
  <c r="N11" i="41"/>
  <c r="N136" i="41"/>
  <c r="N27" i="41"/>
  <c r="N32" i="41"/>
  <c r="N40" i="41"/>
  <c r="N48" i="41"/>
  <c r="N56" i="41"/>
  <c r="N63" i="41"/>
  <c r="N71" i="41"/>
  <c r="N133" i="41"/>
  <c r="N87" i="41"/>
  <c r="N94" i="41"/>
  <c r="N99" i="41"/>
  <c r="N107" i="41"/>
  <c r="N115" i="41"/>
  <c r="N22" i="41"/>
  <c r="N114" i="41"/>
  <c r="N145" i="41"/>
  <c r="N153" i="41"/>
  <c r="N164" i="41"/>
  <c r="N44" i="42"/>
  <c r="N72" i="42"/>
  <c r="N78" i="42"/>
  <c r="N102" i="42"/>
  <c r="N121" i="42"/>
  <c r="N125" i="42"/>
  <c r="N130" i="42"/>
  <c r="N135" i="42"/>
  <c r="N140" i="42"/>
  <c r="N145" i="42"/>
  <c r="N169" i="42"/>
  <c r="N62" i="44"/>
  <c r="N29" i="44"/>
  <c r="N119" i="44"/>
  <c r="N169" i="44"/>
  <c r="N83" i="42"/>
  <c r="N87" i="42"/>
  <c r="N90" i="42"/>
  <c r="N94" i="42"/>
  <c r="N101" i="42"/>
  <c r="N106" i="42"/>
  <c r="N62" i="42"/>
  <c r="N116" i="42"/>
  <c r="N134" i="42"/>
  <c r="N139" i="42"/>
  <c r="N144" i="42"/>
  <c r="N149" i="42"/>
  <c r="N154" i="42"/>
  <c r="N156" i="42"/>
  <c r="N160" i="42"/>
  <c r="N164" i="42"/>
  <c r="N3" i="43"/>
  <c r="N10" i="43"/>
  <c r="N18" i="43"/>
  <c r="N26" i="43"/>
  <c r="N32" i="43"/>
  <c r="N40" i="43"/>
  <c r="N48" i="43"/>
  <c r="N56" i="43"/>
  <c r="N63" i="43"/>
  <c r="N71" i="43"/>
  <c r="N79" i="43"/>
  <c r="N87" i="43"/>
  <c r="N94" i="43"/>
  <c r="N99" i="43"/>
  <c r="N105" i="43"/>
  <c r="N113" i="43"/>
  <c r="N120" i="43"/>
  <c r="N127" i="43"/>
  <c r="N135" i="43"/>
  <c r="N143" i="43"/>
  <c r="N151" i="43"/>
  <c r="N156" i="43"/>
  <c r="N162" i="43"/>
  <c r="N42" i="44"/>
  <c r="N10" i="44"/>
  <c r="N22" i="44"/>
  <c r="N147" i="44"/>
  <c r="N36" i="44"/>
  <c r="N41" i="44"/>
  <c r="N52" i="44"/>
  <c r="N57" i="44"/>
  <c r="N68" i="45"/>
  <c r="N62" i="29"/>
  <c r="N62" i="41"/>
  <c r="N15" i="41"/>
  <c r="N30" i="41"/>
  <c r="N7" i="43"/>
  <c r="N15" i="43"/>
  <c r="N23" i="43"/>
  <c r="N30" i="43"/>
  <c r="N37" i="43"/>
  <c r="N45" i="43"/>
  <c r="N53" i="43"/>
  <c r="N61" i="43"/>
  <c r="N68" i="43"/>
  <c r="N76" i="43"/>
  <c r="N84" i="43"/>
  <c r="N91" i="43"/>
  <c r="N98" i="43"/>
  <c r="N104" i="43"/>
  <c r="N25" i="44"/>
  <c r="N34" i="45"/>
  <c r="N33" i="29"/>
  <c r="N64" i="29"/>
  <c r="N19" i="41"/>
  <c r="N14" i="41"/>
  <c r="N166" i="41"/>
  <c r="N29" i="41"/>
  <c r="N108" i="41"/>
  <c r="N43" i="41"/>
  <c r="N59" i="41"/>
  <c r="N110" i="41"/>
  <c r="N66" i="41"/>
  <c r="N61" i="41"/>
  <c r="N82" i="41"/>
  <c r="N89" i="41"/>
  <c r="N96" i="41"/>
  <c r="N116" i="41"/>
  <c r="N137" i="41"/>
  <c r="N117" i="41"/>
  <c r="N124" i="41"/>
  <c r="N132" i="41"/>
  <c r="N140" i="41"/>
  <c r="N148" i="41"/>
  <c r="N160" i="41"/>
  <c r="N167" i="41"/>
  <c r="N35" i="42"/>
  <c r="N52" i="42"/>
  <c r="N69" i="42"/>
  <c r="N73" i="42"/>
  <c r="N118" i="42"/>
  <c r="N122" i="42"/>
  <c r="N34" i="42"/>
  <c r="N132" i="42"/>
  <c r="N137" i="42"/>
  <c r="N161" i="42"/>
  <c r="N166" i="42"/>
  <c r="N6" i="43"/>
  <c r="N14" i="43"/>
  <c r="N22" i="43"/>
  <c r="N29" i="43"/>
  <c r="N36" i="43"/>
  <c r="N44" i="43"/>
  <c r="N54" i="43"/>
  <c r="N60" i="43"/>
  <c r="N67" i="43"/>
  <c r="N75" i="43"/>
  <c r="N83" i="43"/>
  <c r="N90" i="43"/>
  <c r="N97" i="43"/>
  <c r="N103" i="43"/>
  <c r="N109" i="43"/>
  <c r="N123" i="43"/>
  <c r="N131" i="43"/>
  <c r="N139" i="43"/>
  <c r="N147" i="43"/>
  <c r="N155" i="43"/>
  <c r="N159" i="43"/>
  <c r="N166" i="43"/>
  <c r="N6" i="44"/>
  <c r="N14" i="44"/>
  <c r="N19" i="44"/>
  <c r="N78" i="44"/>
  <c r="N33" i="44"/>
  <c r="N53" i="44"/>
  <c r="N49" i="44"/>
  <c r="N27" i="44"/>
  <c r="N75" i="44"/>
  <c r="N87" i="44"/>
  <c r="N3" i="44"/>
  <c r="N99" i="44"/>
  <c r="N107" i="44"/>
  <c r="N115" i="44"/>
  <c r="N129" i="44"/>
  <c r="N137" i="44"/>
  <c r="N145" i="44"/>
  <c r="N153" i="44"/>
  <c r="N130" i="44"/>
  <c r="N64" i="45"/>
  <c r="N72" i="45"/>
  <c r="N54" i="29"/>
  <c r="N5" i="41"/>
  <c r="N13" i="41"/>
  <c r="N42" i="41"/>
  <c r="N50" i="41"/>
  <c r="N92" i="41"/>
  <c r="N65" i="41"/>
  <c r="N73" i="41"/>
  <c r="N81" i="41"/>
  <c r="N88" i="41"/>
  <c r="N95" i="41"/>
  <c r="N101" i="41"/>
  <c r="N10" i="41"/>
  <c r="N123" i="41"/>
  <c r="N131" i="41"/>
  <c r="N139" i="41"/>
  <c r="N147" i="41"/>
  <c r="N155" i="41"/>
  <c r="N159" i="41"/>
  <c r="N109" i="41"/>
  <c r="N29" i="42"/>
  <c r="N46" i="42"/>
  <c r="N57" i="42"/>
  <c r="N119" i="42"/>
  <c r="N103" i="42"/>
  <c r="N108" i="42"/>
  <c r="N126" i="42"/>
  <c r="N131" i="42"/>
  <c r="N136" i="42"/>
  <c r="N141" i="42"/>
  <c r="N146" i="42"/>
  <c r="N151" i="42"/>
  <c r="N5" i="43"/>
  <c r="N13" i="43"/>
  <c r="N21" i="43"/>
  <c r="N35" i="43"/>
  <c r="N43" i="43"/>
  <c r="N51" i="43"/>
  <c r="N59" i="43"/>
  <c r="N66" i="43"/>
  <c r="N74" i="43"/>
  <c r="N126" i="43"/>
  <c r="N89" i="43"/>
  <c r="N96" i="43"/>
  <c r="N102" i="43"/>
  <c r="N104" i="44"/>
  <c r="N13" i="44"/>
  <c r="N59" i="44"/>
  <c r="N68" i="44"/>
  <c r="N74" i="44"/>
  <c r="N134" i="44"/>
  <c r="N93" i="44"/>
  <c r="N106" i="44"/>
  <c r="N114" i="44"/>
  <c r="N121" i="44"/>
  <c r="N7" i="44"/>
  <c r="N136" i="44"/>
  <c r="N144" i="44"/>
  <c r="N152" i="44"/>
  <c r="N148" i="44"/>
  <c r="N163" i="44"/>
  <c r="N31" i="45"/>
  <c r="N71" i="45"/>
  <c r="N75" i="45"/>
  <c r="N131" i="45"/>
  <c r="N8" i="54"/>
  <c r="N16" i="54"/>
  <c r="N24" i="54"/>
  <c r="N31" i="54"/>
  <c r="N38" i="54"/>
  <c r="N46" i="54"/>
  <c r="N69" i="54"/>
  <c r="N77" i="54"/>
  <c r="N85" i="54"/>
  <c r="N143" i="55"/>
  <c r="N132" i="44"/>
  <c r="N72" i="44"/>
  <c r="N12" i="44"/>
  <c r="N90" i="44"/>
  <c r="N97" i="44"/>
  <c r="N103" i="44"/>
  <c r="N111" i="44"/>
  <c r="N118" i="44"/>
  <c r="N125" i="44"/>
  <c r="N133" i="44"/>
  <c r="N141" i="44"/>
  <c r="N149" i="44"/>
  <c r="N168" i="44"/>
  <c r="N63" i="45"/>
  <c r="N37" i="54"/>
  <c r="N56" i="57"/>
  <c r="N70" i="44"/>
  <c r="N100" i="44"/>
  <c r="N108" i="44"/>
  <c r="N116" i="44"/>
  <c r="N122" i="44"/>
  <c r="N162" i="44"/>
  <c r="N138" i="44"/>
  <c r="N146" i="44"/>
  <c r="N154" i="44"/>
  <c r="N158" i="44"/>
  <c r="N86" i="44"/>
  <c r="N73" i="56"/>
  <c r="N162" i="45"/>
  <c r="N96" i="55"/>
  <c r="N52" i="55"/>
  <c r="N58" i="55"/>
  <c r="N61" i="55"/>
  <c r="N71" i="55"/>
  <c r="N82" i="55"/>
  <c r="N38" i="55"/>
  <c r="N88" i="56"/>
  <c r="N95" i="56"/>
  <c r="N101" i="56"/>
  <c r="N109" i="56"/>
  <c r="N123" i="56"/>
  <c r="N131" i="56"/>
  <c r="N139" i="56"/>
  <c r="N147" i="56"/>
  <c r="N155" i="56"/>
  <c r="N159" i="56"/>
  <c r="N166" i="56"/>
  <c r="N6" i="57"/>
  <c r="N14" i="57"/>
  <c r="N22" i="57"/>
  <c r="N29" i="57"/>
  <c r="N36" i="57"/>
  <c r="N44" i="57"/>
  <c r="N54" i="57"/>
  <c r="N60" i="57"/>
  <c r="N67" i="57"/>
  <c r="N75" i="57"/>
  <c r="N83" i="57"/>
  <c r="N90" i="57"/>
  <c r="N97" i="57"/>
  <c r="N103" i="57"/>
  <c r="N158" i="45"/>
  <c r="N107" i="45"/>
  <c r="N3" i="54"/>
  <c r="N10" i="54"/>
  <c r="N18" i="54"/>
  <c r="N26" i="54"/>
  <c r="N32" i="54"/>
  <c r="N40" i="54"/>
  <c r="N48" i="54"/>
  <c r="N56" i="54"/>
  <c r="N71" i="54"/>
  <c r="N79" i="54"/>
  <c r="N129" i="54"/>
  <c r="N137" i="54"/>
  <c r="N164" i="54"/>
  <c r="N3" i="55"/>
  <c r="N19" i="55"/>
  <c r="N22" i="55"/>
  <c r="N25" i="55"/>
  <c r="N30" i="55"/>
  <c r="N32" i="55"/>
  <c r="N35" i="55"/>
  <c r="N43" i="55"/>
  <c r="N49" i="55"/>
  <c r="N65" i="55"/>
  <c r="N68" i="55"/>
  <c r="N76" i="55"/>
  <c r="N79" i="55"/>
  <c r="N87" i="55"/>
  <c r="N94" i="55"/>
  <c r="N105" i="55"/>
  <c r="N113" i="55"/>
  <c r="N122" i="55"/>
  <c r="N133" i="55"/>
  <c r="N141" i="55"/>
  <c r="N149" i="55"/>
  <c r="N157" i="55"/>
  <c r="N74" i="57"/>
  <c r="N9" i="54"/>
  <c r="N17" i="54"/>
  <c r="N93" i="54"/>
  <c r="N163" i="54"/>
  <c r="N13" i="55"/>
  <c r="N16" i="55"/>
  <c r="N62" i="55"/>
  <c r="N102" i="55"/>
  <c r="N110" i="55"/>
  <c r="N120" i="55"/>
  <c r="N92" i="54"/>
  <c r="N105" i="54"/>
  <c r="N113" i="54"/>
  <c r="N120" i="54"/>
  <c r="N127" i="54"/>
  <c r="N135" i="54"/>
  <c r="N143" i="54"/>
  <c r="N151" i="54"/>
  <c r="N156" i="54"/>
  <c r="N162" i="54"/>
  <c r="N4" i="55"/>
  <c r="N7" i="55"/>
  <c r="N10" i="55"/>
  <c r="N27" i="55"/>
  <c r="N29" i="55"/>
  <c r="N103" i="55"/>
  <c r="N51" i="55"/>
  <c r="N57" i="55"/>
  <c r="N67" i="55"/>
  <c r="N70" i="55"/>
  <c r="N81" i="55"/>
  <c r="N88" i="55"/>
  <c r="N95" i="55"/>
  <c r="N107" i="55"/>
  <c r="N115" i="55"/>
  <c r="N117" i="55"/>
  <c r="N124" i="55"/>
  <c r="N127" i="55"/>
  <c r="N135" i="55"/>
  <c r="N151" i="55"/>
  <c r="N154" i="55"/>
  <c r="N158" i="55"/>
  <c r="N169" i="55"/>
  <c r="N9" i="56"/>
  <c r="N17" i="56"/>
  <c r="N25" i="56"/>
  <c r="N80" i="56"/>
  <c r="N47" i="56"/>
  <c r="N55" i="56"/>
  <c r="N70" i="56"/>
  <c r="N78" i="56"/>
  <c r="N86" i="56"/>
  <c r="N93" i="56"/>
  <c r="N106" i="56"/>
  <c r="N114" i="56"/>
  <c r="N121" i="56"/>
  <c r="N128" i="56"/>
  <c r="N136" i="56"/>
  <c r="N144" i="56"/>
  <c r="N152" i="56"/>
  <c r="N157" i="56"/>
  <c r="N163" i="56"/>
  <c r="N11" i="57"/>
  <c r="N19" i="57"/>
  <c r="N27" i="57"/>
  <c r="N41" i="57"/>
  <c r="N49" i="57"/>
  <c r="N57" i="57"/>
  <c r="N72" i="57"/>
  <c r="N80" i="57"/>
  <c r="N100" i="57"/>
  <c r="N159" i="45"/>
  <c r="N166" i="45"/>
  <c r="N7" i="54"/>
  <c r="N15" i="54"/>
  <c r="N23" i="54"/>
  <c r="N30" i="54"/>
  <c r="N45" i="54"/>
  <c r="N53" i="54"/>
  <c r="N61" i="54"/>
  <c r="N68" i="54"/>
  <c r="N4" i="54"/>
  <c r="N84" i="54"/>
  <c r="N91" i="54"/>
  <c r="N98" i="54"/>
  <c r="N104" i="54"/>
  <c r="N112" i="54"/>
  <c r="N119" i="54"/>
  <c r="N126" i="54"/>
  <c r="N134" i="54"/>
  <c r="N150" i="54"/>
  <c r="N161" i="54"/>
  <c r="N169" i="54"/>
  <c r="N18" i="55"/>
  <c r="N21" i="55"/>
  <c r="N24" i="55"/>
  <c r="N42" i="55"/>
  <c r="N48" i="55"/>
  <c r="N75" i="55"/>
  <c r="N78" i="55"/>
  <c r="N86" i="55"/>
  <c r="N93" i="55"/>
  <c r="N104" i="55"/>
  <c r="N112" i="55"/>
  <c r="N132" i="55"/>
  <c r="N140" i="55"/>
  <c r="N148" i="55"/>
  <c r="N156" i="55"/>
  <c r="N8" i="56"/>
  <c r="N16" i="56"/>
  <c r="N24" i="56"/>
  <c r="N31" i="56"/>
  <c r="N38" i="56"/>
  <c r="N46" i="56"/>
  <c r="N54" i="56"/>
  <c r="N69" i="56"/>
  <c r="N77" i="56"/>
  <c r="N85" i="56"/>
  <c r="N92" i="56"/>
  <c r="N105" i="56"/>
  <c r="N113" i="56"/>
  <c r="N120" i="56"/>
  <c r="N34" i="56"/>
  <c r="N135" i="56"/>
  <c r="N143" i="56"/>
  <c r="N151" i="56"/>
  <c r="N156" i="56"/>
  <c r="N162" i="56"/>
  <c r="N3" i="57"/>
  <c r="N10" i="57"/>
  <c r="N18" i="57"/>
  <c r="N26" i="57"/>
  <c r="N32" i="57"/>
  <c r="N34" i="57"/>
  <c r="N40" i="57"/>
  <c r="N48" i="57"/>
  <c r="N71" i="57"/>
  <c r="N79" i="57"/>
  <c r="N87" i="57"/>
  <c r="N94" i="57"/>
  <c r="N99" i="57"/>
  <c r="N111" i="57"/>
  <c r="N118" i="57"/>
  <c r="N125" i="57"/>
  <c r="N133" i="57"/>
  <c r="N141" i="57"/>
  <c r="N149" i="57"/>
  <c r="N64" i="57"/>
  <c r="N8" i="58"/>
  <c r="N16" i="58"/>
  <c r="N24" i="58"/>
  <c r="N31" i="58"/>
  <c r="N46" i="58"/>
  <c r="N54" i="58"/>
  <c r="N105" i="58"/>
  <c r="N143" i="58"/>
  <c r="N84" i="58"/>
  <c r="N156" i="58"/>
  <c r="N48" i="58"/>
  <c r="N10" i="59"/>
  <c r="N17" i="59"/>
  <c r="N47" i="59"/>
  <c r="N78" i="59"/>
  <c r="N66" i="59"/>
  <c r="N143" i="59"/>
  <c r="N114" i="59"/>
  <c r="N121" i="59"/>
  <c r="N128" i="59"/>
  <c r="N136" i="59"/>
  <c r="N28" i="59"/>
  <c r="N152" i="59"/>
  <c r="N157" i="59"/>
  <c r="N163" i="59"/>
  <c r="N117" i="57"/>
  <c r="N123" i="58"/>
  <c r="N22" i="59"/>
  <c r="N108" i="57"/>
  <c r="N59" i="58"/>
  <c r="N96" i="58"/>
  <c r="N107" i="57"/>
  <c r="N115" i="57"/>
  <c r="N129" i="57"/>
  <c r="N137" i="57"/>
  <c r="N145" i="57"/>
  <c r="N153" i="57"/>
  <c r="N164" i="57"/>
  <c r="N4" i="58"/>
  <c r="N162" i="58"/>
  <c r="N20" i="58"/>
  <c r="N28" i="58"/>
  <c r="N34" i="58"/>
  <c r="N7" i="58"/>
  <c r="N151" i="58"/>
  <c r="N58" i="58"/>
  <c r="N65" i="58"/>
  <c r="N81" i="58"/>
  <c r="N164" i="58"/>
  <c r="N95" i="58"/>
  <c r="N101" i="58"/>
  <c r="N109" i="58"/>
  <c r="N132" i="58"/>
  <c r="N131" i="58"/>
  <c r="N130" i="58"/>
  <c r="N50" i="58"/>
  <c r="N155" i="58"/>
  <c r="N3" i="58"/>
  <c r="N166" i="58"/>
  <c r="N6" i="59"/>
  <c r="N14" i="59"/>
  <c r="N97" i="59"/>
  <c r="N169" i="59"/>
  <c r="N86" i="59"/>
  <c r="N96" i="59"/>
  <c r="N102" i="59"/>
  <c r="N110" i="59"/>
  <c r="N26" i="59"/>
  <c r="N124" i="59"/>
  <c r="N132" i="59"/>
  <c r="N140" i="59"/>
  <c r="N148" i="59"/>
  <c r="N144" i="59"/>
  <c r="N145" i="59"/>
  <c r="N114" i="57"/>
  <c r="N121" i="57"/>
  <c r="N128" i="57"/>
  <c r="N136" i="57"/>
  <c r="N144" i="57"/>
  <c r="N157" i="57"/>
  <c r="N11" i="58"/>
  <c r="N19" i="58"/>
  <c r="N134" i="58"/>
  <c r="N33" i="58"/>
  <c r="N41" i="58"/>
  <c r="N49" i="58"/>
  <c r="N64" i="58"/>
  <c r="N72" i="58"/>
  <c r="N100" i="58"/>
  <c r="N108" i="58"/>
  <c r="N116" i="58"/>
  <c r="N122" i="58"/>
  <c r="N165" i="58"/>
  <c r="N128" i="58"/>
  <c r="N146" i="58"/>
  <c r="N154" i="58"/>
  <c r="N158" i="58"/>
  <c r="N94" i="58"/>
  <c r="N5" i="59"/>
  <c r="N90" i="59"/>
  <c r="N29" i="59"/>
  <c r="N50" i="59"/>
  <c r="N60" i="59"/>
  <c r="N122" i="59"/>
  <c r="N76" i="59"/>
  <c r="N158" i="59"/>
  <c r="N95" i="59"/>
  <c r="N89" i="59"/>
  <c r="N109" i="59"/>
  <c r="N123" i="59"/>
  <c r="N160" i="59"/>
  <c r="N139" i="59"/>
  <c r="N147" i="59"/>
  <c r="N155" i="59"/>
  <c r="N159" i="59"/>
  <c r="N166" i="59"/>
  <c r="N142" i="59"/>
  <c r="N142" i="54"/>
  <c r="N142" i="57"/>
  <c r="N80" i="59"/>
  <c r="N71" i="42"/>
  <c r="N80" i="44"/>
  <c r="N76" i="58"/>
  <c r="N76" i="45"/>
  <c r="N76" i="44"/>
  <c r="N73" i="59"/>
  <c r="N73" i="58"/>
  <c r="N73" i="29"/>
  <c r="N73" i="43"/>
  <c r="N82" i="57"/>
  <c r="N64" i="55"/>
  <c r="N64" i="44"/>
  <c r="N64" i="42"/>
  <c r="N63" i="57"/>
  <c r="N63" i="59"/>
  <c r="N63" i="54"/>
  <c r="N142" i="56"/>
  <c r="N63" i="29"/>
  <c r="N62" i="58"/>
  <c r="N111" i="56"/>
  <c r="N62" i="43"/>
  <c r="N55" i="59"/>
  <c r="N55" i="55"/>
  <c r="N55" i="44"/>
  <c r="N55" i="42"/>
  <c r="N54" i="54"/>
  <c r="N54" i="55"/>
  <c r="N150" i="57"/>
  <c r="N54" i="59"/>
  <c r="N54" i="42"/>
  <c r="N54" i="45"/>
  <c r="N54" i="44"/>
  <c r="N64" i="43"/>
  <c r="N39" i="54"/>
  <c r="N39" i="59"/>
  <c r="N39" i="55"/>
  <c r="N39" i="57"/>
  <c r="N39" i="41"/>
  <c r="N39" i="44"/>
  <c r="N39" i="45"/>
  <c r="N34" i="41"/>
  <c r="N34" i="59"/>
  <c r="N34" i="54"/>
  <c r="N33" i="59"/>
  <c r="N33" i="55"/>
  <c r="N33" i="54"/>
  <c r="N33" i="57"/>
  <c r="N31" i="41"/>
  <c r="N31" i="43"/>
  <c r="N30" i="29"/>
  <c r="N16" i="44"/>
  <c r="N24" i="44"/>
  <c r="N31" i="44"/>
  <c r="N38" i="44"/>
  <c r="N46" i="44"/>
  <c r="N15" i="44"/>
  <c r="N23" i="44"/>
  <c r="N30" i="44"/>
  <c r="N37" i="44"/>
  <c r="N45" i="44"/>
  <c r="N21" i="44"/>
  <c r="N35" i="44"/>
  <c r="N43" i="44"/>
  <c r="N51" i="44"/>
  <c r="N108" i="43"/>
  <c r="N116" i="43"/>
  <c r="N122" i="43"/>
  <c r="N130" i="43"/>
  <c r="N138" i="43"/>
  <c r="N146" i="43"/>
  <c r="N154" i="43"/>
  <c r="N158" i="43"/>
  <c r="N165" i="43"/>
  <c r="N107" i="43"/>
  <c r="N115" i="43"/>
  <c r="N129" i="43"/>
  <c r="N137" i="43"/>
  <c r="N145" i="43"/>
  <c r="N153" i="43"/>
  <c r="N164" i="43"/>
  <c r="N112" i="43"/>
  <c r="N119" i="43"/>
  <c r="N168" i="43"/>
  <c r="N134" i="43"/>
  <c r="N142" i="43"/>
  <c r="N82" i="43"/>
  <c r="N161" i="43"/>
  <c r="N169" i="43"/>
  <c r="N111" i="43"/>
  <c r="N118" i="43"/>
  <c r="N125" i="43"/>
  <c r="N133" i="43"/>
  <c r="N141" i="43"/>
  <c r="N149" i="43"/>
  <c r="N150" i="43"/>
  <c r="N111" i="42"/>
  <c r="N37" i="42"/>
  <c r="N45" i="42"/>
  <c r="N53" i="42"/>
  <c r="N61" i="42"/>
  <c r="N68" i="42"/>
  <c r="N76" i="42"/>
  <c r="N43" i="42"/>
  <c r="N51" i="42"/>
  <c r="N59" i="42"/>
  <c r="N66" i="42"/>
  <c r="N74" i="42"/>
  <c r="N82" i="42"/>
  <c r="N28" i="42"/>
  <c r="N115" i="42"/>
  <c r="N42" i="42"/>
  <c r="N50" i="42"/>
  <c r="N58" i="42"/>
  <c r="N65" i="42"/>
  <c r="N18" i="42"/>
  <c r="N81" i="42"/>
  <c r="N86" i="42"/>
  <c r="N89" i="42"/>
  <c r="N93" i="42"/>
  <c r="N32" i="42"/>
  <c r="N40" i="42"/>
  <c r="N48" i="42"/>
  <c r="N56" i="42"/>
  <c r="N153" i="42"/>
  <c r="N30" i="42"/>
  <c r="N79" i="42"/>
  <c r="N85" i="42"/>
  <c r="N88" i="42"/>
  <c r="N92" i="42"/>
  <c r="N96" i="42"/>
  <c r="N110" i="42"/>
  <c r="N99" i="42"/>
  <c r="N107" i="42"/>
  <c r="N105" i="42"/>
  <c r="N113" i="42"/>
  <c r="N98" i="42"/>
  <c r="N104" i="42"/>
  <c r="N112" i="42"/>
  <c r="Q96" i="73" l="1"/>
  <c r="Q96" i="71"/>
  <c r="R79" i="62"/>
  <c r="R79" i="61"/>
  <c r="Q41" i="73"/>
  <c r="Q122" i="73"/>
  <c r="R93" i="62"/>
  <c r="Q146" i="73"/>
  <c r="R93" i="61"/>
  <c r="Q49" i="73"/>
  <c r="Q138" i="71"/>
  <c r="Q132" i="73"/>
  <c r="Q132" i="71"/>
  <c r="R167" i="68"/>
  <c r="Q41" i="71"/>
  <c r="R168" i="66"/>
  <c r="Q34" i="71"/>
  <c r="R151" i="62"/>
  <c r="R151" i="61"/>
  <c r="Q49" i="71"/>
  <c r="Q71" i="73"/>
  <c r="Q163" i="73"/>
  <c r="R17" i="62"/>
  <c r="R168" i="62"/>
  <c r="R117" i="62"/>
  <c r="R125" i="62"/>
  <c r="R29" i="62"/>
  <c r="R61" i="62"/>
  <c r="R154" i="62"/>
  <c r="R72" i="62"/>
  <c r="R148" i="62"/>
  <c r="R38" i="62"/>
  <c r="Q138" i="73"/>
  <c r="R70" i="62"/>
  <c r="Q148" i="71"/>
  <c r="Q163" i="71"/>
  <c r="R45" i="68"/>
  <c r="Q83" i="71"/>
  <c r="R72" i="68"/>
  <c r="Q71" i="71"/>
  <c r="Q22" i="71"/>
  <c r="R9" i="68"/>
  <c r="Q122" i="71"/>
  <c r="R12" i="68"/>
  <c r="R35" i="68"/>
  <c r="R106" i="68"/>
  <c r="R98" i="68"/>
  <c r="R143" i="68"/>
  <c r="R122" i="68"/>
  <c r="R84" i="68"/>
  <c r="R132" i="68"/>
  <c r="R41" i="68"/>
  <c r="R169" i="68"/>
  <c r="R85" i="68"/>
  <c r="R146" i="68"/>
  <c r="R88" i="68"/>
  <c r="R137" i="68"/>
  <c r="R50" i="68"/>
  <c r="R145" i="68"/>
  <c r="R136" i="68"/>
  <c r="R78" i="68"/>
  <c r="R162" i="68"/>
  <c r="R22" i="68"/>
  <c r="R18" i="68"/>
  <c r="R106" i="66"/>
  <c r="R98" i="66"/>
  <c r="R45" i="66"/>
  <c r="R84" i="66"/>
  <c r="R72" i="66"/>
  <c r="R50" i="66"/>
  <c r="R143" i="66"/>
  <c r="R18" i="66"/>
  <c r="R122" i="66"/>
  <c r="R136" i="66"/>
  <c r="R137" i="66"/>
  <c r="R22" i="66"/>
  <c r="R35" i="66"/>
  <c r="R163" i="66"/>
  <c r="R78" i="66"/>
  <c r="R145" i="66"/>
  <c r="R9" i="66"/>
  <c r="R12" i="66"/>
  <c r="R146" i="66"/>
  <c r="R85" i="66"/>
  <c r="R88" i="66"/>
  <c r="R170" i="66"/>
  <c r="R41" i="66"/>
  <c r="R132" i="66"/>
  <c r="R29" i="61"/>
  <c r="R38" i="61"/>
  <c r="R117" i="61"/>
  <c r="R17" i="61"/>
  <c r="R61" i="61"/>
  <c r="R70" i="61"/>
  <c r="R125" i="61"/>
  <c r="R154" i="61"/>
  <c r="R168" i="61"/>
  <c r="R148" i="61"/>
  <c r="R72" i="61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2" i="6"/>
  <c r="I168" i="10"/>
  <c r="C168" i="10"/>
  <c r="I167" i="10"/>
  <c r="C167" i="10"/>
  <c r="I166" i="10"/>
  <c r="C166" i="10"/>
  <c r="I165" i="10"/>
  <c r="C165" i="10"/>
  <c r="I164" i="10"/>
  <c r="C164" i="10"/>
  <c r="I163" i="10"/>
  <c r="C163" i="10"/>
  <c r="I162" i="10"/>
  <c r="C162" i="10"/>
  <c r="I161" i="10"/>
  <c r="C161" i="10"/>
  <c r="I160" i="10"/>
  <c r="C160" i="10"/>
  <c r="I159" i="10"/>
  <c r="C159" i="10"/>
  <c r="I158" i="10"/>
  <c r="C158" i="10"/>
  <c r="I157" i="10"/>
  <c r="C157" i="10"/>
  <c r="I156" i="10"/>
  <c r="C156" i="10"/>
  <c r="I155" i="10"/>
  <c r="C155" i="10"/>
  <c r="I154" i="10"/>
  <c r="C154" i="10"/>
  <c r="I153" i="10"/>
  <c r="C153" i="10"/>
  <c r="I152" i="10"/>
  <c r="C152" i="10"/>
  <c r="I151" i="10"/>
  <c r="C151" i="10"/>
  <c r="I150" i="10"/>
  <c r="C150" i="10"/>
  <c r="I149" i="10"/>
  <c r="C149" i="10"/>
  <c r="I148" i="10"/>
  <c r="C148" i="10"/>
  <c r="I147" i="10"/>
  <c r="C147" i="10"/>
  <c r="I146" i="10"/>
  <c r="C146" i="10"/>
  <c r="I145" i="10"/>
  <c r="C145" i="10"/>
  <c r="I144" i="10"/>
  <c r="C144" i="10"/>
  <c r="I143" i="10"/>
  <c r="C143" i="10"/>
  <c r="I142" i="10"/>
  <c r="C142" i="10"/>
  <c r="I141" i="10"/>
  <c r="C141" i="10"/>
  <c r="I140" i="10"/>
  <c r="C140" i="10"/>
  <c r="I139" i="10"/>
  <c r="C139" i="10"/>
  <c r="I138" i="10"/>
  <c r="C138" i="10"/>
  <c r="I137" i="10"/>
  <c r="C137" i="10"/>
  <c r="I136" i="10"/>
  <c r="C136" i="10"/>
  <c r="I135" i="10"/>
  <c r="C135" i="10"/>
  <c r="I134" i="10"/>
  <c r="C134" i="10"/>
  <c r="I133" i="10"/>
  <c r="C133" i="10"/>
  <c r="I132" i="10"/>
  <c r="C132" i="10"/>
  <c r="I131" i="10"/>
  <c r="C131" i="10"/>
  <c r="I130" i="10"/>
  <c r="C130" i="10"/>
  <c r="I129" i="10"/>
  <c r="C129" i="10"/>
  <c r="I128" i="10"/>
  <c r="C128" i="10"/>
  <c r="I127" i="10"/>
  <c r="C127" i="10"/>
  <c r="I126" i="10"/>
  <c r="C126" i="10"/>
  <c r="I125" i="10"/>
  <c r="C125" i="10"/>
  <c r="I124" i="10"/>
  <c r="C124" i="10"/>
  <c r="I123" i="10"/>
  <c r="C123" i="10"/>
  <c r="I122" i="10"/>
  <c r="C122" i="10"/>
  <c r="I121" i="10"/>
  <c r="C121" i="10"/>
  <c r="I120" i="10"/>
  <c r="C120" i="10"/>
  <c r="I119" i="10"/>
  <c r="C119" i="10"/>
  <c r="I118" i="10"/>
  <c r="C118" i="10"/>
  <c r="I117" i="10"/>
  <c r="C117" i="10"/>
  <c r="I116" i="10"/>
  <c r="C116" i="10"/>
  <c r="I115" i="10"/>
  <c r="C115" i="10"/>
  <c r="I114" i="10"/>
  <c r="C114" i="10"/>
  <c r="I113" i="10"/>
  <c r="C113" i="10"/>
  <c r="I112" i="10"/>
  <c r="C112" i="10"/>
  <c r="I111" i="10"/>
  <c r="C111" i="10"/>
  <c r="I110" i="10"/>
  <c r="C110" i="10"/>
  <c r="I109" i="10"/>
  <c r="C109" i="10"/>
  <c r="I108" i="10"/>
  <c r="C108" i="10"/>
  <c r="I107" i="10"/>
  <c r="C107" i="10"/>
  <c r="I106" i="10"/>
  <c r="C106" i="10"/>
  <c r="I105" i="10"/>
  <c r="C105" i="10"/>
  <c r="I104" i="10"/>
  <c r="C104" i="10"/>
  <c r="I103" i="10"/>
  <c r="C103" i="10"/>
  <c r="I102" i="10"/>
  <c r="C102" i="10"/>
  <c r="I101" i="10"/>
  <c r="C101" i="10"/>
  <c r="I100" i="10"/>
  <c r="C100" i="10"/>
  <c r="I99" i="10"/>
  <c r="C99" i="10"/>
  <c r="I98" i="10"/>
  <c r="C98" i="10"/>
  <c r="I97" i="10"/>
  <c r="C97" i="10"/>
  <c r="I96" i="10"/>
  <c r="C96" i="10"/>
  <c r="I95" i="10"/>
  <c r="C95" i="10"/>
  <c r="I94" i="10"/>
  <c r="C94" i="10"/>
  <c r="I93" i="10"/>
  <c r="C93" i="10"/>
  <c r="I92" i="10"/>
  <c r="C92" i="10"/>
  <c r="I91" i="10"/>
  <c r="C91" i="10"/>
  <c r="I90" i="10"/>
  <c r="C90" i="10"/>
  <c r="I89" i="10"/>
  <c r="C89" i="10"/>
  <c r="I88" i="10"/>
  <c r="C88" i="10"/>
  <c r="I87" i="10"/>
  <c r="C87" i="10"/>
  <c r="I86" i="10"/>
  <c r="C86" i="10"/>
  <c r="I85" i="10"/>
  <c r="C85" i="10"/>
  <c r="I84" i="10"/>
  <c r="C84" i="10"/>
  <c r="I83" i="10"/>
  <c r="C83" i="10"/>
  <c r="I82" i="10"/>
  <c r="C82" i="10"/>
  <c r="I81" i="10"/>
  <c r="C81" i="10"/>
  <c r="I80" i="10"/>
  <c r="C80" i="10"/>
  <c r="I79" i="10"/>
  <c r="C79" i="10"/>
  <c r="I78" i="10"/>
  <c r="C78" i="10"/>
  <c r="I77" i="10"/>
  <c r="C77" i="10"/>
  <c r="I76" i="10"/>
  <c r="C76" i="10"/>
  <c r="I75" i="10"/>
  <c r="C75" i="10"/>
  <c r="I74" i="10"/>
  <c r="C74" i="10"/>
  <c r="I73" i="10"/>
  <c r="C73" i="10"/>
  <c r="I72" i="10"/>
  <c r="C72" i="10"/>
  <c r="I71" i="10"/>
  <c r="C71" i="10"/>
  <c r="I70" i="10"/>
  <c r="C70" i="10"/>
  <c r="I69" i="10"/>
  <c r="C69" i="10"/>
  <c r="I68" i="10"/>
  <c r="C68" i="10"/>
  <c r="I67" i="10"/>
  <c r="C67" i="10"/>
  <c r="I66" i="10"/>
  <c r="C66" i="10"/>
  <c r="I65" i="10"/>
  <c r="C65" i="10"/>
  <c r="I64" i="10"/>
  <c r="C64" i="10"/>
  <c r="I63" i="10"/>
  <c r="C63" i="10"/>
  <c r="I62" i="10"/>
  <c r="C62" i="10"/>
  <c r="I61" i="10"/>
  <c r="C61" i="10"/>
  <c r="I60" i="10"/>
  <c r="C60" i="10"/>
  <c r="I59" i="10"/>
  <c r="C59" i="10"/>
  <c r="I58" i="10"/>
  <c r="C58" i="10"/>
  <c r="I57" i="10"/>
  <c r="C57" i="10"/>
  <c r="I56" i="10"/>
  <c r="C56" i="10"/>
  <c r="I55" i="10"/>
  <c r="C55" i="10"/>
  <c r="I54" i="10"/>
  <c r="C54" i="10"/>
  <c r="I53" i="10"/>
  <c r="C53" i="10"/>
  <c r="I52" i="10"/>
  <c r="C52" i="10"/>
  <c r="I51" i="10"/>
  <c r="C51" i="10"/>
  <c r="I50" i="10"/>
  <c r="C50" i="10"/>
  <c r="I49" i="10"/>
  <c r="C49" i="10"/>
  <c r="I48" i="10"/>
  <c r="C48" i="10"/>
  <c r="I47" i="10"/>
  <c r="C47" i="10"/>
  <c r="I46" i="10"/>
  <c r="C46" i="10"/>
  <c r="I45" i="10"/>
  <c r="C45" i="10"/>
  <c r="I44" i="10"/>
  <c r="C44" i="10"/>
  <c r="I43" i="10"/>
  <c r="C43" i="10"/>
  <c r="I42" i="10"/>
  <c r="C42" i="10"/>
  <c r="I41" i="10"/>
  <c r="C41" i="10"/>
  <c r="I40" i="10"/>
  <c r="C40" i="10"/>
  <c r="I39" i="10"/>
  <c r="C39" i="10"/>
  <c r="I38" i="10"/>
  <c r="C38" i="10"/>
  <c r="I37" i="10"/>
  <c r="I36" i="10"/>
  <c r="C36" i="10"/>
  <c r="I35" i="10"/>
  <c r="C35" i="10"/>
  <c r="I34" i="10"/>
  <c r="C34" i="10"/>
  <c r="I33" i="10"/>
  <c r="C33" i="10"/>
  <c r="I32" i="10"/>
  <c r="C32" i="10"/>
  <c r="I31" i="10"/>
  <c r="C31" i="10"/>
  <c r="I30" i="10"/>
  <c r="C30" i="10"/>
  <c r="I29" i="10"/>
  <c r="C29" i="10"/>
  <c r="I28" i="10"/>
  <c r="C28" i="10"/>
  <c r="I27" i="10"/>
  <c r="C27" i="10"/>
  <c r="I26" i="10"/>
  <c r="C26" i="10"/>
  <c r="I25" i="10"/>
  <c r="C25" i="10"/>
  <c r="I24" i="10"/>
  <c r="C24" i="10"/>
  <c r="I23" i="10"/>
  <c r="C23" i="10"/>
  <c r="I22" i="10"/>
  <c r="C22" i="10"/>
  <c r="I21" i="10"/>
  <c r="C21" i="10"/>
  <c r="I20" i="10"/>
  <c r="C20" i="10"/>
  <c r="I19" i="10"/>
  <c r="C19" i="10"/>
  <c r="I18" i="10"/>
  <c r="C18" i="10"/>
  <c r="I17" i="10"/>
  <c r="C17" i="10"/>
  <c r="I16" i="10"/>
  <c r="C16" i="10"/>
  <c r="I15" i="10"/>
  <c r="C15" i="10"/>
  <c r="I14" i="10"/>
  <c r="C14" i="10"/>
  <c r="I13" i="10"/>
  <c r="C13" i="10"/>
  <c r="I12" i="10"/>
  <c r="C12" i="10"/>
  <c r="I11" i="10"/>
  <c r="C11" i="10"/>
  <c r="I10" i="10"/>
  <c r="C10" i="10"/>
  <c r="I9" i="10"/>
  <c r="C9" i="10"/>
  <c r="I8" i="10"/>
  <c r="C8" i="10"/>
  <c r="I7" i="10"/>
  <c r="C7" i="10"/>
  <c r="I6" i="10"/>
  <c r="C6" i="10"/>
  <c r="I5" i="10"/>
  <c r="C5" i="10"/>
  <c r="I4" i="10"/>
  <c r="C4" i="10"/>
  <c r="I3" i="10"/>
  <c r="C3" i="10"/>
  <c r="I2" i="10"/>
  <c r="C2" i="10"/>
  <c r="R54" i="73" l="1"/>
  <c r="R54" i="71"/>
  <c r="R168" i="73"/>
  <c r="R168" i="71"/>
  <c r="R146" i="73"/>
  <c r="R146" i="71"/>
  <c r="R84" i="73"/>
  <c r="R148" i="73"/>
  <c r="R49" i="73"/>
  <c r="R122" i="73"/>
  <c r="R71" i="73"/>
  <c r="R140" i="73"/>
  <c r="R76" i="73"/>
  <c r="R138" i="73"/>
  <c r="R96" i="73"/>
  <c r="R41" i="73"/>
  <c r="R132" i="73"/>
  <c r="R169" i="73"/>
  <c r="R163" i="73"/>
  <c r="R17" i="73"/>
  <c r="R106" i="73"/>
  <c r="R87" i="73"/>
  <c r="R83" i="73"/>
  <c r="R150" i="73"/>
  <c r="R9" i="73"/>
  <c r="R34" i="73"/>
  <c r="R12" i="73"/>
  <c r="R22" i="73"/>
  <c r="R12" i="71"/>
  <c r="R163" i="71"/>
  <c r="R87" i="71"/>
  <c r="R150" i="71"/>
  <c r="R122" i="71"/>
  <c r="R49" i="71"/>
  <c r="R96" i="71"/>
  <c r="R34" i="71"/>
  <c r="R71" i="71"/>
  <c r="R83" i="71"/>
  <c r="R106" i="71"/>
  <c r="R148" i="71"/>
  <c r="R9" i="71"/>
  <c r="R169" i="71"/>
  <c r="R140" i="71"/>
  <c r="R84" i="71"/>
  <c r="R22" i="71"/>
  <c r="R41" i="71"/>
  <c r="R132" i="71"/>
  <c r="R17" i="71"/>
  <c r="R138" i="71"/>
  <c r="R76" i="71"/>
  <c r="C84" i="6"/>
  <c r="C16" i="6"/>
  <c r="C140" i="6"/>
  <c r="C165" i="6"/>
  <c r="C153" i="6"/>
  <c r="C132" i="6"/>
  <c r="C130" i="6"/>
  <c r="C80" i="6"/>
  <c r="C18" i="6"/>
  <c r="C117" i="6"/>
  <c r="C125" i="6"/>
  <c r="C134" i="6"/>
  <c r="C42" i="6"/>
  <c r="C45" i="6"/>
  <c r="C78" i="6"/>
  <c r="C163" i="6"/>
  <c r="C2" i="6"/>
  <c r="C160" i="6"/>
  <c r="C81" i="6"/>
  <c r="C159" i="6"/>
  <c r="C48" i="6"/>
  <c r="C75" i="6"/>
  <c r="C128" i="6"/>
  <c r="C15" i="6"/>
  <c r="C52" i="6"/>
  <c r="C147" i="6"/>
  <c r="C72" i="6"/>
  <c r="C146" i="6"/>
  <c r="C20" i="6"/>
  <c r="C141" i="6"/>
  <c r="C95" i="6"/>
  <c r="C10" i="6"/>
  <c r="C97" i="6"/>
  <c r="C64" i="6"/>
  <c r="C124" i="6"/>
  <c r="C96" i="6"/>
  <c r="C155" i="6"/>
  <c r="C162" i="6"/>
  <c r="C61" i="6"/>
  <c r="C157" i="6"/>
  <c r="C123" i="6"/>
  <c r="C122" i="6"/>
  <c r="C71" i="6"/>
  <c r="C70" i="6"/>
  <c r="C56" i="6"/>
  <c r="C136" i="6"/>
  <c r="C86" i="6"/>
  <c r="C8" i="6"/>
  <c r="C107" i="6"/>
  <c r="C143" i="6"/>
  <c r="C9" i="6"/>
  <c r="C167" i="6"/>
  <c r="C46" i="6"/>
  <c r="C76" i="6"/>
  <c r="C58" i="6"/>
  <c r="C43" i="6"/>
  <c r="C66" i="6"/>
  <c r="C47" i="6"/>
  <c r="C154" i="6"/>
  <c r="C133" i="6"/>
  <c r="C94" i="6"/>
  <c r="C74" i="6"/>
  <c r="C138" i="6"/>
  <c r="C164" i="6"/>
  <c r="C3" i="6"/>
  <c r="C35" i="6"/>
  <c r="C4" i="6"/>
  <c r="C145" i="6"/>
  <c r="C144" i="6"/>
  <c r="C60" i="6"/>
  <c r="C68" i="6"/>
  <c r="C6" i="6"/>
  <c r="C109" i="6"/>
  <c r="C135" i="6"/>
  <c r="C34" i="6"/>
  <c r="C27" i="6"/>
  <c r="C65" i="6"/>
  <c r="C90" i="6"/>
  <c r="C105" i="6"/>
  <c r="C104" i="6"/>
  <c r="C85" i="6"/>
  <c r="C121" i="6"/>
  <c r="C168" i="6"/>
  <c r="C101" i="6"/>
  <c r="C17" i="6"/>
  <c r="C148" i="6"/>
  <c r="C129" i="6"/>
  <c r="C91" i="6"/>
  <c r="C77" i="6"/>
  <c r="C110" i="6"/>
  <c r="C37" i="6"/>
  <c r="C54" i="6"/>
  <c r="C142" i="6"/>
  <c r="C113" i="6"/>
  <c r="C39" i="6"/>
  <c r="C100" i="6"/>
  <c r="C53" i="6"/>
  <c r="C149" i="6"/>
  <c r="C82" i="6"/>
  <c r="C22" i="6"/>
  <c r="C7" i="6"/>
  <c r="C116" i="6"/>
  <c r="C24" i="6"/>
  <c r="C51" i="6"/>
  <c r="C50" i="6"/>
  <c r="C108" i="6"/>
  <c r="C41" i="6"/>
  <c r="C49" i="6"/>
  <c r="C11" i="6"/>
  <c r="C115" i="6"/>
  <c r="C137" i="6"/>
  <c r="C127" i="6"/>
  <c r="C126" i="6"/>
  <c r="C120" i="6"/>
  <c r="C12" i="6"/>
  <c r="C131" i="6"/>
  <c r="C156" i="6"/>
  <c r="C28" i="6"/>
  <c r="C26" i="6"/>
  <c r="C102" i="6"/>
  <c r="C73" i="6"/>
  <c r="C103" i="6"/>
  <c r="C33" i="6"/>
  <c r="C19" i="6"/>
  <c r="C57" i="6"/>
  <c r="C44" i="6"/>
  <c r="C151" i="6"/>
  <c r="C5" i="6"/>
  <c r="C88" i="6"/>
  <c r="C21" i="6"/>
  <c r="C55" i="6"/>
  <c r="C161" i="6"/>
  <c r="C59" i="6"/>
  <c r="C114" i="6"/>
  <c r="C38" i="6"/>
  <c r="C112" i="6"/>
  <c r="C166" i="6"/>
  <c r="C87" i="6"/>
  <c r="C67" i="6"/>
  <c r="C79" i="6"/>
  <c r="C158" i="6"/>
  <c r="C118" i="6"/>
  <c r="C106" i="6"/>
  <c r="C152" i="6"/>
  <c r="C63" i="6"/>
  <c r="C30" i="6"/>
  <c r="C29" i="6"/>
  <c r="C23" i="6"/>
  <c r="C119" i="6"/>
  <c r="C69" i="6"/>
  <c r="C89" i="6"/>
  <c r="C36" i="6"/>
  <c r="C150" i="6"/>
  <c r="C31" i="6"/>
  <c r="C93" i="6"/>
  <c r="C92" i="6"/>
  <c r="C98" i="6"/>
  <c r="C111" i="6"/>
  <c r="C32" i="6"/>
  <c r="C83" i="6"/>
  <c r="C14" i="6"/>
  <c r="C13" i="6"/>
  <c r="C139" i="6"/>
  <c r="C62" i="6"/>
  <c r="C25" i="6"/>
  <c r="C40" i="6"/>
  <c r="C99" i="6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3" i="2" l="1"/>
  <c r="I2" i="2"/>
  <c r="C18" i="3"/>
  <c r="C22" i="3" l="1"/>
  <c r="C21" i="3"/>
  <c r="C20" i="3"/>
  <c r="C19" i="3"/>
  <c r="C183" i="2" l="1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<sst xmlns="http://schemas.openxmlformats.org/spreadsheetml/2006/main" count="19999" uniqueCount="565">
  <si>
    <t>Nom</t>
  </si>
  <si>
    <t>Prénom</t>
  </si>
  <si>
    <t>Statut</t>
  </si>
  <si>
    <t>Sexe</t>
  </si>
  <si>
    <t>Index</t>
  </si>
  <si>
    <t>Entité</t>
  </si>
  <si>
    <t>Licence FFG</t>
  </si>
  <si>
    <t>LEURS</t>
  </si>
  <si>
    <t>JEFF</t>
  </si>
  <si>
    <t>S</t>
  </si>
  <si>
    <t>H</t>
  </si>
  <si>
    <t xml:space="preserve">CEMP </t>
  </si>
  <si>
    <t>DA COSTA</t>
  </si>
  <si>
    <t>Daniel</t>
  </si>
  <si>
    <t xml:space="preserve">CEIDF  </t>
  </si>
  <si>
    <t>BRKIC</t>
  </si>
  <si>
    <t>Alexandre</t>
  </si>
  <si>
    <t>FOUASSEAU-QUERBES</t>
  </si>
  <si>
    <t>Pascale</t>
  </si>
  <si>
    <t>F</t>
  </si>
  <si>
    <t>QUERBES</t>
  </si>
  <si>
    <t>Patrice</t>
  </si>
  <si>
    <t>E</t>
  </si>
  <si>
    <t>LECOINTRE</t>
  </si>
  <si>
    <t>Richard</t>
  </si>
  <si>
    <t>BAUDIN</t>
  </si>
  <si>
    <t>Anne</t>
  </si>
  <si>
    <t>O45 762 186</t>
  </si>
  <si>
    <t>Gilles</t>
  </si>
  <si>
    <t>ILLIVI</t>
  </si>
  <si>
    <t>Sylvain</t>
  </si>
  <si>
    <t>042 898 182</t>
  </si>
  <si>
    <t>CIRENI</t>
  </si>
  <si>
    <t>Maria-Grazia</t>
  </si>
  <si>
    <t>MEDENOUVO</t>
  </si>
  <si>
    <t>Rolic</t>
  </si>
  <si>
    <t>LETHONGSAVARN</t>
  </si>
  <si>
    <t>Vivien</t>
  </si>
  <si>
    <t>LE DRU</t>
  </si>
  <si>
    <t>Jean-Jacques</t>
  </si>
  <si>
    <t>LECLERCQ</t>
  </si>
  <si>
    <t>CHUSSEAU</t>
  </si>
  <si>
    <t>Cedric</t>
  </si>
  <si>
    <t>SAINT-ETIENNE</t>
  </si>
  <si>
    <t>Fabrice</t>
  </si>
  <si>
    <t>COSTA</t>
  </si>
  <si>
    <t>Eduardo</t>
  </si>
  <si>
    <t>LAMBILLON</t>
  </si>
  <si>
    <t>Sebastien</t>
  </si>
  <si>
    <t>GONDOLE</t>
  </si>
  <si>
    <t>Philippe</t>
  </si>
  <si>
    <t>MOSTEFAI</t>
  </si>
  <si>
    <t>Jean-claude</t>
  </si>
  <si>
    <t>BOUSSELET</t>
  </si>
  <si>
    <t>Bertrand</t>
  </si>
  <si>
    <t xml:space="preserve">CHENOUNA </t>
  </si>
  <si>
    <t>Rachel</t>
  </si>
  <si>
    <t>Djilali</t>
  </si>
  <si>
    <t>FOURNIER</t>
  </si>
  <si>
    <t>Corinne</t>
  </si>
  <si>
    <t xml:space="preserve">BPGO  </t>
  </si>
  <si>
    <t>SBERRO</t>
  </si>
  <si>
    <t>Sandra</t>
  </si>
  <si>
    <t>MAJOIS</t>
  </si>
  <si>
    <t>Eric</t>
  </si>
  <si>
    <t>MORGANT JAFFEUX</t>
  </si>
  <si>
    <t>Elisabeth</t>
  </si>
  <si>
    <t>TOMINE</t>
  </si>
  <si>
    <t>Sébastien</t>
  </si>
  <si>
    <t>HOUET</t>
  </si>
  <si>
    <t>Elodie</t>
  </si>
  <si>
    <t>GAUTIER</t>
  </si>
  <si>
    <t>Stéphane</t>
  </si>
  <si>
    <t>LALANNE</t>
  </si>
  <si>
    <t>Franck</t>
  </si>
  <si>
    <t>WINOGRAD</t>
  </si>
  <si>
    <t>Serge</t>
  </si>
  <si>
    <t xml:space="preserve">16,7 </t>
  </si>
  <si>
    <t xml:space="preserve">CEAPC </t>
  </si>
  <si>
    <t>MEROUR</t>
  </si>
  <si>
    <t xml:space="preserve">20,2 </t>
  </si>
  <si>
    <t>511 843 142</t>
  </si>
  <si>
    <t>COUTURIER</t>
  </si>
  <si>
    <t>Bénédicte</t>
  </si>
  <si>
    <t>38,5</t>
  </si>
  <si>
    <t>MOCAER</t>
  </si>
  <si>
    <t xml:space="preserve">52,8  </t>
  </si>
  <si>
    <t>514 113 372</t>
  </si>
  <si>
    <t>ESCOT</t>
  </si>
  <si>
    <t>Marc</t>
  </si>
  <si>
    <t>R</t>
  </si>
  <si>
    <t>27,2</t>
  </si>
  <si>
    <t>VIANNAIS</t>
  </si>
  <si>
    <t>Dominique</t>
  </si>
  <si>
    <t>DIZET</t>
  </si>
  <si>
    <t>Loïc</t>
  </si>
  <si>
    <t>BOULDOIRES</t>
  </si>
  <si>
    <t>52 541 21 26</t>
  </si>
  <si>
    <t>LAMARQUE</t>
  </si>
  <si>
    <t>Pierre</t>
  </si>
  <si>
    <t>54 211 62 36</t>
  </si>
  <si>
    <t>ANDURAND</t>
  </si>
  <si>
    <t>Jérôme</t>
  </si>
  <si>
    <t>NEAU</t>
  </si>
  <si>
    <t>Valentin</t>
  </si>
  <si>
    <t>SAUVAIRE</t>
  </si>
  <si>
    <t>Christophe</t>
  </si>
  <si>
    <t>DECRESSAIN</t>
  </si>
  <si>
    <t>Amaury</t>
  </si>
  <si>
    <t>541 770 209</t>
  </si>
  <si>
    <t>MONTOUT</t>
  </si>
  <si>
    <t>DULAU</t>
  </si>
  <si>
    <t>Emmanuel</t>
  </si>
  <si>
    <t>BEUVELOT</t>
  </si>
  <si>
    <t>Gaël</t>
  </si>
  <si>
    <t>COLL</t>
  </si>
  <si>
    <t>Marlène</t>
  </si>
  <si>
    <t>LUGIER</t>
  </si>
  <si>
    <t>Christian</t>
  </si>
  <si>
    <t xml:space="preserve">39,7  </t>
  </si>
  <si>
    <t>43 937327</t>
  </si>
  <si>
    <t>GUIMARAES</t>
  </si>
  <si>
    <t>Carlos</t>
  </si>
  <si>
    <t xml:space="preserve">12,1  </t>
  </si>
  <si>
    <t>LACROUTS</t>
  </si>
  <si>
    <t xml:space="preserve">20  </t>
  </si>
  <si>
    <t>LUCQ</t>
  </si>
  <si>
    <t>Laurent</t>
  </si>
  <si>
    <t xml:space="preserve">CEBFC  </t>
  </si>
  <si>
    <t>BURSON</t>
  </si>
  <si>
    <t>Didier</t>
  </si>
  <si>
    <t>41,6 2026</t>
  </si>
  <si>
    <t>CHAMOUTON</t>
  </si>
  <si>
    <t>Patrick</t>
  </si>
  <si>
    <t>TARDY</t>
  </si>
  <si>
    <t>Yanne</t>
  </si>
  <si>
    <t>30,3 2026</t>
  </si>
  <si>
    <t>PETIOT</t>
  </si>
  <si>
    <t>BATAILLE</t>
  </si>
  <si>
    <t xml:space="preserve">CEBPL  </t>
  </si>
  <si>
    <t>MOUNIER</t>
  </si>
  <si>
    <t>Frédéric</t>
  </si>
  <si>
    <t>PAUGAM</t>
  </si>
  <si>
    <t xml:space="preserve"> Sophie</t>
  </si>
  <si>
    <t>Loic</t>
  </si>
  <si>
    <t>PRAUD</t>
  </si>
  <si>
    <t>Michel</t>
  </si>
  <si>
    <t>MONOT</t>
  </si>
  <si>
    <t>BARTHELEMI</t>
  </si>
  <si>
    <t xml:space="preserve">CEGC </t>
  </si>
  <si>
    <t>DENE</t>
  </si>
  <si>
    <t>DAGUIER</t>
  </si>
  <si>
    <t>Robin</t>
  </si>
  <si>
    <t>MARINIER</t>
  </si>
  <si>
    <t>FREDERIC</t>
  </si>
  <si>
    <t xml:space="preserve">11 </t>
  </si>
  <si>
    <t xml:space="preserve">CELC </t>
  </si>
  <si>
    <t>041196082</t>
  </si>
  <si>
    <t>DEPARDIEU</t>
  </si>
  <si>
    <t>FRANCK</t>
  </si>
  <si>
    <t xml:space="preserve">10,2 </t>
  </si>
  <si>
    <t>041120081</t>
  </si>
  <si>
    <t>LINDA</t>
  </si>
  <si>
    <t xml:space="preserve">23,7 </t>
  </si>
  <si>
    <t>528226297</t>
  </si>
  <si>
    <t>BRIGNON</t>
  </si>
  <si>
    <t>MICHEL</t>
  </si>
  <si>
    <t xml:space="preserve">20,4 </t>
  </si>
  <si>
    <t>515715265</t>
  </si>
  <si>
    <t>MOREL</t>
  </si>
  <si>
    <t>PHILIPPE</t>
  </si>
  <si>
    <t>047321336</t>
  </si>
  <si>
    <t>AUBRY</t>
  </si>
  <si>
    <t>MARC</t>
  </si>
  <si>
    <t>510880336</t>
  </si>
  <si>
    <t>BOURSIER</t>
  </si>
  <si>
    <t>ANTHONY</t>
  </si>
  <si>
    <t xml:space="preserve">21,2  </t>
  </si>
  <si>
    <t>547840202</t>
  </si>
  <si>
    <t>IGUAL</t>
  </si>
  <si>
    <t>CHRISTIAN</t>
  </si>
  <si>
    <t xml:space="preserve">30,7 </t>
  </si>
  <si>
    <t>45075258</t>
  </si>
  <si>
    <t>ROUGER</t>
  </si>
  <si>
    <t>ISABELLE</t>
  </si>
  <si>
    <t xml:space="preserve">25,3 </t>
  </si>
  <si>
    <t>530563061</t>
  </si>
  <si>
    <t>DESMARAIS</t>
  </si>
  <si>
    <t>CATHERINE</t>
  </si>
  <si>
    <t xml:space="preserve">16 </t>
  </si>
  <si>
    <t xml:space="preserve">CEN  </t>
  </si>
  <si>
    <t>CHIFFARD</t>
  </si>
  <si>
    <t>YVES</t>
  </si>
  <si>
    <t xml:space="preserve">20,9 </t>
  </si>
  <si>
    <t xml:space="preserve">LIGOUGNE </t>
  </si>
  <si>
    <t>JEAN CHRISTOPHE</t>
  </si>
  <si>
    <t xml:space="preserve">16,2  </t>
  </si>
  <si>
    <t>CRIERE</t>
  </si>
  <si>
    <t xml:space="preserve">18,7 </t>
  </si>
  <si>
    <t xml:space="preserve">VARCHON </t>
  </si>
  <si>
    <t>CHRISTINE</t>
  </si>
  <si>
    <t xml:space="preserve">26,2 </t>
  </si>
  <si>
    <t>MEULEMAN</t>
  </si>
  <si>
    <t>DAVID</t>
  </si>
  <si>
    <t xml:space="preserve">12,8 </t>
  </si>
  <si>
    <t xml:space="preserve">ADOLPHE </t>
  </si>
  <si>
    <t xml:space="preserve">DENIS </t>
  </si>
  <si>
    <t xml:space="preserve">18,3 </t>
  </si>
  <si>
    <t>RENAULT</t>
  </si>
  <si>
    <t xml:space="preserve">PATRICE </t>
  </si>
  <si>
    <t>24,1 2026</t>
  </si>
  <si>
    <t>DI GIANNI</t>
  </si>
  <si>
    <t>MURIEL</t>
  </si>
  <si>
    <t xml:space="preserve">BPCE SI  </t>
  </si>
  <si>
    <t>042600256</t>
  </si>
  <si>
    <t>COUDEVILLE</t>
  </si>
  <si>
    <t>THIBAULT</t>
  </si>
  <si>
    <t>MATTEI</t>
  </si>
  <si>
    <t>VERONIQUE</t>
  </si>
  <si>
    <t>045448132</t>
  </si>
  <si>
    <t>HERLIN</t>
  </si>
  <si>
    <t>KEVIN</t>
  </si>
  <si>
    <t>LAURENT</t>
  </si>
  <si>
    <t>JEAN-MARC</t>
  </si>
  <si>
    <t>PENIN</t>
  </si>
  <si>
    <t>Nicolas</t>
  </si>
  <si>
    <t>ROLLAND</t>
  </si>
  <si>
    <t>Gautier</t>
  </si>
  <si>
    <t xml:space="preserve">CEGEE  </t>
  </si>
  <si>
    <t>BENOIT</t>
  </si>
  <si>
    <t>Christine</t>
  </si>
  <si>
    <t>LESIEUR</t>
  </si>
  <si>
    <t>Anne Valérie</t>
  </si>
  <si>
    <t>LOYER</t>
  </si>
  <si>
    <t>Vincent</t>
  </si>
  <si>
    <t>ZAHM</t>
  </si>
  <si>
    <t>François</t>
  </si>
  <si>
    <t>NICOLAS</t>
  </si>
  <si>
    <t>Alain</t>
  </si>
  <si>
    <t>25,4 c</t>
  </si>
  <si>
    <t>JOBERT</t>
  </si>
  <si>
    <t>LUTTMANN</t>
  </si>
  <si>
    <t>MAGI</t>
  </si>
  <si>
    <t>LAMOUR</t>
  </si>
  <si>
    <t xml:space="preserve">PALATINE  </t>
  </si>
  <si>
    <t>GAMBILLO</t>
  </si>
  <si>
    <t>Franco</t>
  </si>
  <si>
    <t>CAILLAT</t>
  </si>
  <si>
    <t>Pierre Yves</t>
  </si>
  <si>
    <t>CORDIER</t>
  </si>
  <si>
    <t>Matthieu</t>
  </si>
  <si>
    <t>POULALION</t>
  </si>
  <si>
    <t>TARGA</t>
  </si>
  <si>
    <t>18,5 2026</t>
  </si>
  <si>
    <t>MARTY</t>
  </si>
  <si>
    <t xml:space="preserve">BPAURA  </t>
  </si>
  <si>
    <t>ASTIER</t>
  </si>
  <si>
    <t>DOMINIQUE</t>
  </si>
  <si>
    <t xml:space="preserve">GEA </t>
  </si>
  <si>
    <t>BERNARD</t>
  </si>
  <si>
    <t>CARRETERO</t>
  </si>
  <si>
    <t>CYRIL</t>
  </si>
  <si>
    <t>FERRANDON</t>
  </si>
  <si>
    <t>STEPHANE</t>
  </si>
  <si>
    <t xml:space="preserve">BPBFC  </t>
  </si>
  <si>
    <t>AGNES</t>
  </si>
  <si>
    <t>16,3 2026</t>
  </si>
  <si>
    <t>REVENU</t>
  </si>
  <si>
    <t>SYLVAIN</t>
  </si>
  <si>
    <t>22,5 2026</t>
  </si>
  <si>
    <t>LAURA</t>
  </si>
  <si>
    <t>40,1 2026</t>
  </si>
  <si>
    <t>ALLAIN</t>
  </si>
  <si>
    <t>LOIC</t>
  </si>
  <si>
    <t>CORMIER</t>
  </si>
  <si>
    <t>Brice</t>
  </si>
  <si>
    <t xml:space="preserve">BPCE SA  </t>
  </si>
  <si>
    <t>ALAMICHEL</t>
  </si>
  <si>
    <t>Valérie</t>
  </si>
  <si>
    <t>VIVAUX</t>
  </si>
  <si>
    <t>Guillaume</t>
  </si>
  <si>
    <t>PREVOST</t>
  </si>
  <si>
    <t>GUITOGER</t>
  </si>
  <si>
    <t>didier</t>
  </si>
  <si>
    <t>LEFEVRE</t>
  </si>
  <si>
    <t>catherine</t>
  </si>
  <si>
    <t>PICARD</t>
  </si>
  <si>
    <t>christophe</t>
  </si>
  <si>
    <t>SIMON</t>
  </si>
  <si>
    <t>nicolas</t>
  </si>
  <si>
    <t>dELLA VEDOVA</t>
  </si>
  <si>
    <t>jean yves</t>
  </si>
  <si>
    <t>Garnier</t>
  </si>
  <si>
    <t>thierry</t>
  </si>
  <si>
    <t>decenciere</t>
  </si>
  <si>
    <t>olivier</t>
  </si>
  <si>
    <t>DURANDE</t>
  </si>
  <si>
    <t>Stephane</t>
  </si>
  <si>
    <t xml:space="preserve">BPCE IT  </t>
  </si>
  <si>
    <t>HAMELIN</t>
  </si>
  <si>
    <t>Carl</t>
  </si>
  <si>
    <t>DELIA</t>
  </si>
  <si>
    <t>ZACCAGNINO</t>
  </si>
  <si>
    <t>Sylvie</t>
  </si>
  <si>
    <t>BACHELARD</t>
  </si>
  <si>
    <t>REVEL</t>
  </si>
  <si>
    <t xml:space="preserve">BPOC  </t>
  </si>
  <si>
    <t>048967337</t>
  </si>
  <si>
    <t>MANSIOUS</t>
  </si>
  <si>
    <t>CHRISTOPHE</t>
  </si>
  <si>
    <t>530469155</t>
  </si>
  <si>
    <t>AYMARD</t>
  </si>
  <si>
    <t>526237207</t>
  </si>
  <si>
    <t>LACAZE</t>
  </si>
  <si>
    <t>046229200</t>
  </si>
  <si>
    <t>SOUBIRON</t>
  </si>
  <si>
    <t>bEATRICE</t>
  </si>
  <si>
    <t>541713075</t>
  </si>
  <si>
    <t>PRADERE</t>
  </si>
  <si>
    <t>GUILLAUME</t>
  </si>
  <si>
    <t>520732138</t>
  </si>
  <si>
    <t>DUEZ</t>
  </si>
  <si>
    <t>Pascal</t>
  </si>
  <si>
    <t xml:space="preserve">CELR  </t>
  </si>
  <si>
    <t>GRANDADAM</t>
  </si>
  <si>
    <t>Nancy</t>
  </si>
  <si>
    <t>NUGUES</t>
  </si>
  <si>
    <t>Françoise</t>
  </si>
  <si>
    <t>TOLINOS</t>
  </si>
  <si>
    <t>André</t>
  </si>
  <si>
    <t>FERRIERES</t>
  </si>
  <si>
    <t>Regine</t>
  </si>
  <si>
    <t>VIGIER</t>
  </si>
  <si>
    <t>SOURIE</t>
  </si>
  <si>
    <t>Jean-Louis</t>
  </si>
  <si>
    <t xml:space="preserve">CEPAL  </t>
  </si>
  <si>
    <t>LEGROS</t>
  </si>
  <si>
    <t>DANIEL</t>
  </si>
  <si>
    <t xml:space="preserve">TURBO BPCE  </t>
  </si>
  <si>
    <t>PARISSE</t>
  </si>
  <si>
    <t>JEAN-LOUIS</t>
  </si>
  <si>
    <t xml:space="preserve">NATIXIS  </t>
  </si>
  <si>
    <t>FRANCHI</t>
  </si>
  <si>
    <t>ANTOINE</t>
  </si>
  <si>
    <t>LEIBMANN</t>
  </si>
  <si>
    <t>BARROT</t>
  </si>
  <si>
    <t>THIERRY</t>
  </si>
  <si>
    <t>REIS</t>
  </si>
  <si>
    <t>NATHALIE</t>
  </si>
  <si>
    <t>BOUDON</t>
  </si>
  <si>
    <t>PIERRE</t>
  </si>
  <si>
    <t>REYJAL</t>
  </si>
  <si>
    <t>GROLLEAU</t>
  </si>
  <si>
    <t>ANNE-CECILE</t>
  </si>
  <si>
    <t>RICHARD</t>
  </si>
  <si>
    <t>PASCAL</t>
  </si>
  <si>
    <t>DESHAYES</t>
  </si>
  <si>
    <t>BEAUDOUIN</t>
  </si>
  <si>
    <t>ROMAIN</t>
  </si>
  <si>
    <t>PEAULT</t>
  </si>
  <si>
    <t>HAGEMAN</t>
  </si>
  <si>
    <t>VALERIE</t>
  </si>
  <si>
    <t>DELWASSE</t>
  </si>
  <si>
    <t>VAN LABEKE</t>
  </si>
  <si>
    <t>JULIEN</t>
  </si>
  <si>
    <t xml:space="preserve">CEHDF  </t>
  </si>
  <si>
    <t>HOUSSIN</t>
  </si>
  <si>
    <t>MARIE CHRISTINE</t>
  </si>
  <si>
    <t>VELU</t>
  </si>
  <si>
    <t>ADAM</t>
  </si>
  <si>
    <t>HUBERT</t>
  </si>
  <si>
    <t>VINSSIAT</t>
  </si>
  <si>
    <t>JEAN PAUL</t>
  </si>
  <si>
    <t>HOCHIN</t>
  </si>
  <si>
    <t>DIDIER</t>
  </si>
  <si>
    <t>DELAHAYE</t>
  </si>
  <si>
    <t>OLIVIER</t>
  </si>
  <si>
    <t>SIMONIN</t>
  </si>
  <si>
    <t>MARIE CLAIRE</t>
  </si>
  <si>
    <t>DARREAU</t>
  </si>
  <si>
    <t>SEBASTIEN</t>
  </si>
  <si>
    <t xml:space="preserve">PATRICK </t>
  </si>
  <si>
    <t xml:space="preserve">PIERRE </t>
  </si>
  <si>
    <t>HERVE</t>
  </si>
  <si>
    <t xml:space="preserve">CEPAC  </t>
  </si>
  <si>
    <t>538753118</t>
  </si>
  <si>
    <t>044554279</t>
  </si>
  <si>
    <t>MORFIN</t>
  </si>
  <si>
    <t>ALAIN</t>
  </si>
  <si>
    <t>042597213</t>
  </si>
  <si>
    <t>BERTON</t>
  </si>
  <si>
    <t xml:space="preserve">BPALC  </t>
  </si>
  <si>
    <t>539465204</t>
  </si>
  <si>
    <t>HOUPIN</t>
  </si>
  <si>
    <t>516388171</t>
  </si>
  <si>
    <t>PESTA</t>
  </si>
  <si>
    <t>Jonathan</t>
  </si>
  <si>
    <t>PETITFRERE</t>
  </si>
  <si>
    <t>Olivier</t>
  </si>
  <si>
    <t>SEMBLAT</t>
  </si>
  <si>
    <t>Charles Carol</t>
  </si>
  <si>
    <t>523509277</t>
  </si>
  <si>
    <t xml:space="preserve">WEBER </t>
  </si>
  <si>
    <t>515192268</t>
  </si>
  <si>
    <t>RASANJISON</t>
  </si>
  <si>
    <t>Fleury</t>
  </si>
  <si>
    <t xml:space="preserve">CECAZ  </t>
  </si>
  <si>
    <t xml:space="preserve">BENASSI </t>
  </si>
  <si>
    <t>Thibaud</t>
  </si>
  <si>
    <t>46 2026</t>
  </si>
  <si>
    <t>sponsor</t>
  </si>
  <si>
    <t>JACOB</t>
  </si>
  <si>
    <t>sebastien</t>
  </si>
  <si>
    <t>Prix indiv</t>
  </si>
  <si>
    <t>Serie</t>
  </si>
  <si>
    <t>B</t>
  </si>
  <si>
    <t>N</t>
  </si>
  <si>
    <t>Dames</t>
  </si>
  <si>
    <t>Hommes</t>
  </si>
  <si>
    <t>Prix équipe</t>
  </si>
  <si>
    <t>Série</t>
  </si>
  <si>
    <t>BRUT (nb prix)</t>
  </si>
  <si>
    <t>NET (nb prix)</t>
  </si>
  <si>
    <t>Nb de Trophée</t>
  </si>
  <si>
    <t>tous</t>
  </si>
  <si>
    <r>
      <t>1</t>
    </r>
    <r>
      <rPr>
        <vertAlign val="superscript"/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brut et 1</t>
    </r>
    <r>
      <rPr>
        <vertAlign val="superscript"/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net</t>
    </r>
  </si>
  <si>
    <t>Mixte</t>
  </si>
  <si>
    <t>toutes</t>
  </si>
  <si>
    <t>Général</t>
  </si>
  <si>
    <t>un pour l'équipe</t>
  </si>
  <si>
    <t>Général équipe</t>
  </si>
  <si>
    <t>Par série</t>
  </si>
  <si>
    <t>nombre</t>
  </si>
  <si>
    <t>% nb total</t>
  </si>
  <si>
    <t>place 1</t>
  </si>
  <si>
    <t>place 2 -50%</t>
  </si>
  <si>
    <t>place 3</t>
  </si>
  <si>
    <t>place 4</t>
  </si>
  <si>
    <t>place 5</t>
  </si>
  <si>
    <t>H1</t>
  </si>
  <si>
    <t>H2</t>
  </si>
  <si>
    <t>H3</t>
  </si>
  <si>
    <t>F1</t>
  </si>
  <si>
    <t>F2</t>
  </si>
  <si>
    <t>nb total</t>
  </si>
  <si>
    <t>série</t>
  </si>
  <si>
    <t>Joueurs</t>
  </si>
  <si>
    <t xml:space="preserve"> </t>
  </si>
  <si>
    <r>
      <rPr>
        <b/>
        <sz val="14"/>
        <color theme="1"/>
        <rFont val="Calibri"/>
        <family val="2"/>
        <scheme val="minor"/>
      </rPr>
      <t>Brut J1</t>
    </r>
    <r>
      <rPr>
        <sz val="11"/>
        <color theme="1"/>
        <rFont val="Calibri"/>
        <family val="2"/>
        <scheme val="minor"/>
      </rPr>
      <t xml:space="preserve">
H1-F1 Courson v/n
H2 Marivaux
H3 Courson l/o
F2 Forges</t>
    </r>
  </si>
  <si>
    <r>
      <rPr>
        <b/>
        <sz val="14"/>
        <color theme="1"/>
        <rFont val="Calibri"/>
        <family val="2"/>
        <scheme val="minor"/>
      </rPr>
      <t>NET  J1</t>
    </r>
    <r>
      <rPr>
        <sz val="11"/>
        <color theme="1"/>
        <rFont val="Calibri"/>
        <family val="2"/>
        <scheme val="minor"/>
      </rPr>
      <t xml:space="preserve">
H1-F1 Courson v/n
H2 Marivaux
H3 Courson l/o
F2 Forges</t>
    </r>
  </si>
  <si>
    <r>
      <rPr>
        <b/>
        <sz val="14"/>
        <color theme="1"/>
        <rFont val="Calibri"/>
        <family val="2"/>
        <scheme val="minor"/>
      </rPr>
      <t>Brut J2</t>
    </r>
    <r>
      <rPr>
        <sz val="11"/>
        <color theme="1"/>
        <rFont val="Calibri"/>
        <family val="2"/>
        <scheme val="minor"/>
      </rPr>
      <t xml:space="preserve">
H1-F1 Marivaux
H2 Courson v/n 
H3 Forges
F2 Courson l/o</t>
    </r>
  </si>
  <si>
    <r>
      <rPr>
        <b/>
        <sz val="14"/>
        <color theme="1"/>
        <rFont val="Calibri"/>
        <family val="2"/>
        <scheme val="minor"/>
      </rPr>
      <t>Net J2</t>
    </r>
    <r>
      <rPr>
        <sz val="11"/>
        <color theme="1"/>
        <rFont val="Calibri"/>
        <family val="2"/>
        <scheme val="minor"/>
      </rPr>
      <t xml:space="preserve">
H1-F1 Marivaux
H2 Courson v/n 
H3 Forges
F2 Courson l/o</t>
    </r>
  </si>
  <si>
    <t xml:space="preserve">BRUT  </t>
  </si>
  <si>
    <t>index</t>
  </si>
  <si>
    <t>Résultat global 
challenge Golf BPCE Sports 2026
DOURDAN</t>
  </si>
  <si>
    <t>challenge golf BPCE Sports 2026
classement Homme
série 1</t>
  </si>
  <si>
    <t>TOTAL
BRUT</t>
  </si>
  <si>
    <t>challenge golf BPCE Sports 2026
classement Homme
série 2</t>
  </si>
  <si>
    <t>challenge golf BPCE Sports 2026
classement Homme
série 3</t>
  </si>
  <si>
    <t>challenge golf BPCE Sports 2026
classement Femme
série 1</t>
  </si>
  <si>
    <t>challenge golf BPCE Sports 2026
classement Femme
série 2</t>
  </si>
  <si>
    <t xml:space="preserve">NET  </t>
  </si>
  <si>
    <t>TOTAL
NET</t>
  </si>
  <si>
    <t>challenge golf BPCE Sports 2026
classement Homme
Extérieur</t>
  </si>
  <si>
    <t xml:space="preserve">H </t>
  </si>
  <si>
    <t>challenge golf BPCE Sports 2026
classement Femme
Extérieur</t>
  </si>
  <si>
    <t>challenge golf BPCE Sports 2026
classement par équipe
Femme BRUT</t>
  </si>
  <si>
    <t>entité</t>
  </si>
  <si>
    <t>Classement</t>
  </si>
  <si>
    <t>challenge golf BPCE Sports 2026
classement par équipe
Femme NET</t>
  </si>
  <si>
    <t>challenge golf BPCE Sports 2026
classement par équipe
Homme BRUT</t>
  </si>
  <si>
    <t>challenge golf BPCE Sports 2026
classement par équipe
Homme NET</t>
  </si>
  <si>
    <t>meilleure
score brut F
par entité</t>
  </si>
  <si>
    <t>meilleure
score brut H
par entité</t>
  </si>
  <si>
    <t xml:space="preserve">challenge golf BPCE Sports 2026
classement Mixte
 </t>
  </si>
  <si>
    <t>TOTAL
BRUT
Mixte</t>
  </si>
  <si>
    <t>25 entité</t>
  </si>
  <si>
    <t>16 entités</t>
  </si>
  <si>
    <t>3 avec 3 mini</t>
  </si>
  <si>
    <t>20 avec 3 mini</t>
  </si>
  <si>
    <t>meilleure
score net H
par entité</t>
  </si>
  <si>
    <t>meilleure
score net F
par entité</t>
  </si>
  <si>
    <t>TOTAL
Net
Mixte</t>
  </si>
  <si>
    <t>place</t>
  </si>
  <si>
    <t>joueurs</t>
  </si>
  <si>
    <t>classement</t>
  </si>
  <si>
    <t>Brut</t>
  </si>
  <si>
    <t>net</t>
  </si>
  <si>
    <t xml:space="preserve">BPGO </t>
  </si>
  <si>
    <t xml:space="preserve">CEBFC </t>
  </si>
  <si>
    <t xml:space="preserve">PALATINE </t>
  </si>
  <si>
    <t xml:space="preserve">CELR </t>
  </si>
  <si>
    <t xml:space="preserve">CEPAL </t>
  </si>
  <si>
    <t>TURBO BPCE</t>
  </si>
  <si>
    <t xml:space="preserve">CEPAC </t>
  </si>
  <si>
    <t xml:space="preserve">CECAZ </t>
  </si>
  <si>
    <t>total équipe</t>
  </si>
  <si>
    <t>points attribués</t>
  </si>
  <si>
    <t>challenge golf BPCE Sports 2026
classement par équipes</t>
  </si>
  <si>
    <t>NON ELIGIBLE</t>
  </si>
  <si>
    <t>saisir le brut et le net du J1 le lundi 14 septembre</t>
  </si>
  <si>
    <t>saisir le brut et le net du J2 le mardi 15 septembre</t>
  </si>
  <si>
    <t>saisir les index à jour du mardi précédent l'événement,</t>
  </si>
  <si>
    <t>dans la colonne F, soit le mardi 8 septembre.</t>
  </si>
  <si>
    <t>seules les colonnes J, K, L et M sont à saisir</t>
  </si>
  <si>
    <t>VARCHON Christine</t>
  </si>
  <si>
    <t>CARRETERO Cyril</t>
  </si>
  <si>
    <t>Attention forfait</t>
  </si>
  <si>
    <t>TARGA Stephane</t>
  </si>
  <si>
    <t>THIBAUT</t>
  </si>
  <si>
    <t>maj 30/08 sur index " frontiére"</t>
  </si>
  <si>
    <t>NEAU Valentin</t>
  </si>
  <si>
    <t>MONTOUT fabrice</t>
  </si>
  <si>
    <t>FERRANDON Agnés</t>
  </si>
  <si>
    <t>15 entités</t>
  </si>
  <si>
    <t>présent</t>
  </si>
  <si>
    <t>SIMONIN Marie-Claire</t>
  </si>
  <si>
    <t>SIMONIN Patrick</t>
  </si>
  <si>
    <t>CHIFFARD Yves</t>
  </si>
  <si>
    <t>SOUBIRON Béatrice</t>
  </si>
  <si>
    <t>11 sans F</t>
  </si>
  <si>
    <t>LESIEUR Anne-Valérie</t>
  </si>
  <si>
    <t>LESIEUR Philippe</t>
  </si>
  <si>
    <t>LEROYER Patrick</t>
  </si>
  <si>
    <t>PIERRON Clément</t>
  </si>
  <si>
    <t>avec H1</t>
  </si>
  <si>
    <t>ADOLPHE Denis</t>
  </si>
  <si>
    <t>LACROUTS Pierre</t>
  </si>
  <si>
    <t>LECOINTRE Richard</t>
  </si>
  <si>
    <t>BAUDIN Anne</t>
  </si>
  <si>
    <t>DI GIANNI MURIEL</t>
  </si>
  <si>
    <t>DEPARDIEU LINDA</t>
  </si>
  <si>
    <t>FOURNIER Corinne</t>
  </si>
  <si>
    <t>ROUGER ISABELLE</t>
  </si>
  <si>
    <t>ZACCAGNINO Sylvie</t>
  </si>
  <si>
    <t>GROLLEAU ANNE-CECILE</t>
  </si>
  <si>
    <t>GRANDADAM Nancy</t>
  </si>
  <si>
    <t>PAUGAM  Sophie</t>
  </si>
  <si>
    <t>SBERRO Sandra</t>
  </si>
  <si>
    <t>MATTEI VERONIQUE</t>
  </si>
  <si>
    <t>HOUET Elodie</t>
  </si>
  <si>
    <t>CORDIER Matthieu</t>
  </si>
  <si>
    <t>MARINIER FREDERIC</t>
  </si>
  <si>
    <t>VIGIER Christophe</t>
  </si>
  <si>
    <t>BACHELARD Sébastien</t>
  </si>
  <si>
    <t>PEAULT FRANCK</t>
  </si>
  <si>
    <t>ANDURAND Jérôme</t>
  </si>
  <si>
    <t>PETITFRERE Olivier</t>
  </si>
  <si>
    <t>DIZET Loïc</t>
  </si>
  <si>
    <t>DARREAU SEBASTIEN</t>
  </si>
  <si>
    <t>DA COSTA Daniel</t>
  </si>
  <si>
    <t>GAMBILLO Franco</t>
  </si>
  <si>
    <t>PIERRE  HERVE</t>
  </si>
  <si>
    <t>FRANCHI ANTOINE</t>
  </si>
  <si>
    <t>LECLERCQ Alexandre</t>
  </si>
  <si>
    <t>TOMINE Sébastien</t>
  </si>
  <si>
    <t>PAUGAM Loic</t>
  </si>
  <si>
    <t>IGUAL CHRISTIAN</t>
  </si>
  <si>
    <t>ESCOT Marc</t>
  </si>
  <si>
    <t>DAGUIER Robin</t>
  </si>
  <si>
    <t>DESMARAIS CATHERINE</t>
  </si>
  <si>
    <t>départagé au meilleur 4éme</t>
  </si>
  <si>
    <t>X</t>
  </si>
  <si>
    <t>1er</t>
  </si>
  <si>
    <t>2éme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</si>
</sst>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C]General"/>
  </numFmts>
  <fonts count="3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7030A0"/>
      <name val="Calibri"/>
      <family val="2"/>
    </font>
    <font>
      <sz val="11"/>
      <name val="Calibri"/>
      <family val="2"/>
      <scheme val="minor"/>
    </font>
    <font>
      <b/>
      <sz val="11"/>
      <color rgb="FF7030A0"/>
      <name val="Aptos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theme="1"/>
      <name val="Times New Roman"/>
      <family val="1"/>
    </font>
    <font>
      <b/>
      <u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rgb="FF000000"/>
      <name val="Calibri"/>
      <family val="2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SansSerif"/>
      <family val="2"/>
    </font>
  </fonts>
  <fills count="2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99FF99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99FF9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99FF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7" fillId="0" borderId="0"/>
  </cellStyleXfs>
  <cellXfs count="3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3" fillId="7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0" fillId="8" borderId="1" xfId="0" applyFill="1" applyBorder="1"/>
    <xf numFmtId="0" fontId="3" fillId="8" borderId="1" xfId="0" applyFont="1" applyFill="1" applyBorder="1" applyAlignment="1">
      <alignment horizontal="center" vertical="center"/>
    </xf>
    <xf numFmtId="0" fontId="1" fillId="8" borderId="1" xfId="0" applyFont="1" applyFill="1" applyBorder="1"/>
    <xf numFmtId="0" fontId="0" fillId="5" borderId="1" xfId="0" applyFill="1" applyBorder="1"/>
    <xf numFmtId="3" fontId="3" fillId="8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/>
    <xf numFmtId="0" fontId="0" fillId="9" borderId="1" xfId="0" applyFill="1" applyBorder="1"/>
    <xf numFmtId="0" fontId="3" fillId="9" borderId="1" xfId="0" applyFont="1" applyFill="1" applyBorder="1" applyAlignment="1">
      <alignment horizontal="center" vertical="center"/>
    </xf>
    <xf numFmtId="49" fontId="6" fillId="10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vertical="center" wrapText="1"/>
    </xf>
    <xf numFmtId="0" fontId="8" fillId="12" borderId="1" xfId="0" quotePrefix="1" applyFont="1" applyFill="1" applyBorder="1" applyAlignment="1">
      <alignment horizontal="center" vertical="center" wrapText="1"/>
    </xf>
    <xf numFmtId="49" fontId="3" fillId="10" borderId="1" xfId="0" quotePrefix="1" applyNumberFormat="1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vertical="center" wrapText="1"/>
    </xf>
    <xf numFmtId="0" fontId="3" fillId="10" borderId="1" xfId="0" quotePrefix="1" applyFont="1" applyFill="1" applyBorder="1" applyAlignment="1">
      <alignment horizontal="center" vertical="center" wrapText="1"/>
    </xf>
    <xf numFmtId="49" fontId="2" fillId="4" borderId="1" xfId="0" quotePrefix="1" applyNumberFormat="1" applyFont="1" applyFill="1" applyBorder="1" applyAlignment="1">
      <alignment horizontal="center" vertical="center" wrapText="1"/>
    </xf>
    <xf numFmtId="0" fontId="0" fillId="10" borderId="1" xfId="0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164" fontId="3" fillId="14" borderId="1" xfId="1" quotePrefix="1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0" fontId="1" fillId="15" borderId="1" xfId="0" applyFont="1" applyFill="1" applyBorder="1"/>
    <xf numFmtId="0" fontId="0" fillId="15" borderId="1" xfId="0" applyFill="1" applyBorder="1"/>
    <xf numFmtId="0" fontId="3" fillId="15" borderId="1" xfId="0" quotePrefix="1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1" fillId="16" borderId="1" xfId="0" applyFont="1" applyFill="1" applyBorder="1"/>
    <xf numFmtId="0" fontId="0" fillId="16" borderId="1" xfId="0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0" fillId="16" borderId="1" xfId="0" applyFill="1" applyBorder="1"/>
    <xf numFmtId="0" fontId="3" fillId="16" borderId="1" xfId="0" applyFont="1" applyFill="1" applyBorder="1" applyAlignment="1">
      <alignment horizontal="center" vertical="center" wrapText="1"/>
    </xf>
    <xf numFmtId="0" fontId="1" fillId="18" borderId="1" xfId="0" applyFont="1" applyFill="1" applyBorder="1"/>
    <xf numFmtId="0" fontId="0" fillId="18" borderId="1" xfId="0" applyFill="1" applyBorder="1"/>
    <xf numFmtId="0" fontId="3" fillId="18" borderId="1" xfId="0" applyFont="1" applyFill="1" applyBorder="1" applyAlignment="1">
      <alignment horizontal="center" vertical="center"/>
    </xf>
    <xf numFmtId="0" fontId="0" fillId="19" borderId="1" xfId="0" applyFill="1" applyBorder="1"/>
    <xf numFmtId="0" fontId="3" fillId="19" borderId="1" xfId="0" applyFont="1" applyFill="1" applyBorder="1" applyAlignment="1">
      <alignment horizontal="center" vertical="center"/>
    </xf>
    <xf numFmtId="0" fontId="1" fillId="19" borderId="1" xfId="0" applyFont="1" applyFill="1" applyBorder="1"/>
    <xf numFmtId="0" fontId="0" fillId="10" borderId="1" xfId="0" applyFill="1" applyBorder="1"/>
    <xf numFmtId="0" fontId="3" fillId="10" borderId="1" xfId="0" applyFont="1" applyFill="1" applyBorder="1" applyAlignment="1">
      <alignment horizontal="center" vertical="center"/>
    </xf>
    <xf numFmtId="0" fontId="1" fillId="10" borderId="1" xfId="0" applyFont="1" applyFill="1" applyBorder="1"/>
    <xf numFmtId="0" fontId="11" fillId="20" borderId="1" xfId="0" applyFont="1" applyFill="1" applyBorder="1" applyAlignment="1">
      <alignment horizontal="left" vertical="center"/>
    </xf>
    <xf numFmtId="0" fontId="12" fillId="20" borderId="1" xfId="0" applyFont="1" applyFill="1" applyBorder="1" applyAlignment="1">
      <alignment horizontal="left" vertical="center"/>
    </xf>
    <xf numFmtId="0" fontId="2" fillId="20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12" fillId="20" borderId="1" xfId="0" applyFont="1" applyFill="1" applyBorder="1"/>
    <xf numFmtId="0" fontId="1" fillId="13" borderId="1" xfId="0" applyFont="1" applyFill="1" applyBorder="1"/>
    <xf numFmtId="0" fontId="0" fillId="13" borderId="1" xfId="0" applyFill="1" applyBorder="1"/>
    <xf numFmtId="49" fontId="3" fillId="13" borderId="1" xfId="0" applyNumberFormat="1" applyFont="1" applyFill="1" applyBorder="1" applyAlignment="1">
      <alignment horizontal="center" vertical="center"/>
    </xf>
    <xf numFmtId="0" fontId="1" fillId="21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0" fillId="6" borderId="1" xfId="0" applyFill="1" applyBorder="1"/>
    <xf numFmtId="0" fontId="3" fillId="6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22" borderId="1" xfId="0" applyFont="1" applyFill="1" applyBorder="1"/>
    <xf numFmtId="0" fontId="0" fillId="22" borderId="1" xfId="0" applyFill="1" applyBorder="1"/>
    <xf numFmtId="0" fontId="0" fillId="22" borderId="1" xfId="0" applyFill="1" applyBorder="1" applyAlignment="1">
      <alignment horizontal="left"/>
    </xf>
    <xf numFmtId="0" fontId="0" fillId="23" borderId="1" xfId="0" applyFill="1" applyBorder="1"/>
    <xf numFmtId="49" fontId="0" fillId="2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quotePrefix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5" borderId="5" xfId="0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18" borderId="9" xfId="0" applyFont="1" applyFill="1" applyBorder="1" applyAlignment="1">
      <alignment horizontal="center"/>
    </xf>
    <xf numFmtId="0" fontId="0" fillId="18" borderId="10" xfId="0" applyFill="1" applyBorder="1" applyAlignment="1">
      <alignment horizontal="center"/>
    </xf>
    <xf numFmtId="0" fontId="1" fillId="18" borderId="11" xfId="0" applyFont="1" applyFill="1" applyBorder="1" applyAlignment="1">
      <alignment horizontal="center"/>
    </xf>
    <xf numFmtId="0" fontId="1" fillId="18" borderId="12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0" fillId="18" borderId="14" xfId="0" applyFill="1" applyBorder="1" applyAlignment="1">
      <alignment horizontal="center"/>
    </xf>
    <xf numFmtId="0" fontId="1" fillId="18" borderId="15" xfId="0" applyFont="1" applyFill="1" applyBorder="1" applyAlignment="1">
      <alignment horizontal="center"/>
    </xf>
    <xf numFmtId="0" fontId="1" fillId="18" borderId="16" xfId="0" applyFont="1" applyFill="1" applyBorder="1" applyAlignment="1">
      <alignment horizontal="center"/>
    </xf>
    <xf numFmtId="0" fontId="1" fillId="24" borderId="9" xfId="0" applyFon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1" fillId="24" borderId="11" xfId="0" applyFont="1" applyFill="1" applyBorder="1" applyAlignment="1">
      <alignment horizontal="center"/>
    </xf>
    <xf numFmtId="0" fontId="1" fillId="24" borderId="12" xfId="0" applyFont="1" applyFill="1" applyBorder="1" applyAlignment="1">
      <alignment horizontal="center"/>
    </xf>
    <xf numFmtId="0" fontId="1" fillId="24" borderId="17" xfId="0" applyFont="1" applyFill="1" applyBorder="1" applyAlignment="1">
      <alignment horizontal="center"/>
    </xf>
    <xf numFmtId="0" fontId="0" fillId="24" borderId="18" xfId="0" applyFill="1" applyBorder="1" applyAlignment="1">
      <alignment horizontal="center"/>
    </xf>
    <xf numFmtId="0" fontId="1" fillId="24" borderId="2" xfId="0" applyFont="1" applyFill="1" applyBorder="1" applyAlignment="1">
      <alignment horizontal="center"/>
    </xf>
    <xf numFmtId="0" fontId="1" fillId="24" borderId="19" xfId="0" applyFont="1" applyFill="1" applyBorder="1" applyAlignment="1">
      <alignment horizontal="center"/>
    </xf>
    <xf numFmtId="0" fontId="1" fillId="24" borderId="13" xfId="0" applyFont="1" applyFill="1" applyBorder="1" applyAlignment="1">
      <alignment horizontal="center"/>
    </xf>
    <xf numFmtId="0" fontId="0" fillId="24" borderId="14" xfId="0" applyFill="1" applyBorder="1" applyAlignment="1">
      <alignment horizontal="center"/>
    </xf>
    <xf numFmtId="0" fontId="1" fillId="24" borderId="15" xfId="0" applyFont="1" applyFill="1" applyBorder="1" applyAlignment="1">
      <alignment horizontal="center"/>
    </xf>
    <xf numFmtId="0" fontId="1" fillId="24" borderId="1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5" borderId="20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 wrapText="1"/>
    </xf>
    <xf numFmtId="0" fontId="15" fillId="25" borderId="23" xfId="0" applyFont="1" applyFill="1" applyBorder="1" applyAlignment="1">
      <alignment horizontal="center" vertical="center"/>
    </xf>
    <xf numFmtId="0" fontId="15" fillId="25" borderId="24" xfId="0" applyFont="1" applyFill="1" applyBorder="1" applyAlignment="1">
      <alignment horizontal="center" vertical="center"/>
    </xf>
    <xf numFmtId="0" fontId="14" fillId="25" borderId="24" xfId="0" applyFont="1" applyFill="1" applyBorder="1" applyAlignment="1">
      <alignment horizontal="center" vertical="center"/>
    </xf>
    <xf numFmtId="0" fontId="0" fillId="25" borderId="24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0" fontId="7" fillId="0" borderId="24" xfId="0" applyNumberFormat="1" applyFont="1" applyBorder="1" applyAlignment="1">
      <alignment horizontal="center" vertical="center"/>
    </xf>
    <xf numFmtId="0" fontId="17" fillId="0" borderId="0" xfId="0" applyFont="1"/>
    <xf numFmtId="0" fontId="0" fillId="0" borderId="1" xfId="0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12" fillId="20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/>
    </xf>
    <xf numFmtId="0" fontId="0" fillId="21" borderId="1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/>
    </xf>
    <xf numFmtId="0" fontId="0" fillId="23" borderId="1" xfId="0" applyFill="1" applyBorder="1" applyAlignment="1">
      <alignment horizontal="center"/>
    </xf>
    <xf numFmtId="0" fontId="0" fillId="26" borderId="1" xfId="0" applyFill="1" applyBorder="1" applyAlignment="1">
      <alignment horizontal="left"/>
    </xf>
    <xf numFmtId="0" fontId="9" fillId="26" borderId="1" xfId="0" applyFont="1" applyFill="1" applyBorder="1" applyAlignment="1">
      <alignment horizontal="center"/>
    </xf>
    <xf numFmtId="0" fontId="0" fillId="27" borderId="1" xfId="0" applyFill="1" applyBorder="1" applyAlignment="1">
      <alignment horizontal="center"/>
    </xf>
    <xf numFmtId="0" fontId="1" fillId="0" borderId="25" xfId="0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49" fontId="8" fillId="11" borderId="1" xfId="1" quotePrefix="1" applyNumberFormat="1" applyFont="1" applyFill="1" applyBorder="1" applyAlignment="1">
      <alignment horizontal="center" vertical="center" wrapText="1"/>
    </xf>
    <xf numFmtId="164" fontId="8" fillId="11" borderId="1" xfId="1" quotePrefix="1" applyFont="1" applyFill="1" applyBorder="1" applyAlignment="1">
      <alignment horizontal="center" vertical="center" wrapText="1"/>
    </xf>
    <xf numFmtId="164" fontId="8" fillId="17" borderId="1" xfId="1" quotePrefix="1" applyFont="1" applyFill="1" applyBorder="1" applyAlignment="1">
      <alignment horizontal="center" vertical="center" wrapText="1"/>
    </xf>
    <xf numFmtId="0" fontId="12" fillId="20" borderId="1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/>
    </xf>
    <xf numFmtId="0" fontId="1" fillId="23" borderId="1" xfId="0" applyFont="1" applyFill="1" applyBorder="1"/>
    <xf numFmtId="0" fontId="0" fillId="27" borderId="1" xfId="0" applyFill="1" applyBorder="1"/>
    <xf numFmtId="0" fontId="3" fillId="18" borderId="1" xfId="0" applyFont="1" applyFill="1" applyBorder="1" applyAlignment="1">
      <alignment horizontal="center"/>
    </xf>
    <xf numFmtId="0" fontId="0" fillId="0" borderId="1" xfId="0" applyFill="1" applyBorder="1"/>
    <xf numFmtId="0" fontId="9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0" fillId="0" borderId="1" xfId="0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vertical="center" wrapText="1"/>
    </xf>
    <xf numFmtId="0" fontId="12" fillId="0" borderId="1" xfId="0" applyFont="1" applyFill="1" applyBorder="1"/>
    <xf numFmtId="0" fontId="6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left"/>
    </xf>
    <xf numFmtId="49" fontId="1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8" fillId="0" borderId="1" xfId="1" quotePrefix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164" fontId="3" fillId="0" borderId="1" xfId="1" quotePrefix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49" fontId="8" fillId="0" borderId="1" xfId="1" quotePrefix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0" fillId="4" borderId="0" xfId="0" applyFill="1" applyAlignment="1">
      <alignment horizontal="center" wrapText="1"/>
    </xf>
    <xf numFmtId="0" fontId="0" fillId="10" borderId="0" xfId="0" applyFill="1" applyAlignment="1">
      <alignment horizontal="center" wrapText="1"/>
    </xf>
    <xf numFmtId="0" fontId="0" fillId="0" borderId="0" xfId="0" applyFill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/>
    <xf numFmtId="0" fontId="19" fillId="4" borderId="5" xfId="0" applyFont="1" applyFill="1" applyBorder="1" applyAlignment="1"/>
    <xf numFmtId="0" fontId="19" fillId="4" borderId="26" xfId="0" applyFont="1" applyFill="1" applyBorder="1" applyAlignment="1"/>
    <xf numFmtId="0" fontId="19" fillId="4" borderId="26" xfId="0" applyFont="1" applyFill="1" applyBorder="1"/>
    <xf numFmtId="0" fontId="19" fillId="4" borderId="27" xfId="0" applyFont="1" applyFill="1" applyBorder="1"/>
    <xf numFmtId="0" fontId="19" fillId="4" borderId="28" xfId="0" applyFont="1" applyFill="1" applyBorder="1" applyAlignment="1"/>
    <xf numFmtId="0" fontId="19" fillId="4" borderId="29" xfId="0" applyFont="1" applyFill="1" applyBorder="1" applyAlignment="1"/>
    <xf numFmtId="0" fontId="19" fillId="4" borderId="29" xfId="0" applyFont="1" applyFill="1" applyBorder="1"/>
    <xf numFmtId="0" fontId="19" fillId="4" borderId="24" xfId="0" applyFont="1" applyFill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Fill="1" applyBorder="1"/>
    <xf numFmtId="0" fontId="0" fillId="10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0" borderId="21" xfId="0" applyBorder="1"/>
    <xf numFmtId="0" fontId="23" fillId="0" borderId="30" xfId="0" applyFont="1" applyBorder="1" applyAlignment="1"/>
    <xf numFmtId="0" fontId="22" fillId="10" borderId="3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0" fillId="0" borderId="30" xfId="0" applyBorder="1"/>
    <xf numFmtId="0" fontId="22" fillId="4" borderId="3" xfId="0" applyFont="1" applyFill="1" applyBorder="1" applyAlignment="1">
      <alignment horizontal="center" vertical="center" wrapText="1"/>
    </xf>
    <xf numFmtId="0" fontId="25" fillId="28" borderId="4" xfId="0" applyFont="1" applyFill="1" applyBorder="1"/>
    <xf numFmtId="0" fontId="0" fillId="0" borderId="22" xfId="0" applyBorder="1"/>
    <xf numFmtId="0" fontId="21" fillId="0" borderId="20" xfId="0" applyFont="1" applyBorder="1" applyAlignment="1">
      <alignment vertical="center"/>
    </xf>
    <xf numFmtId="0" fontId="21" fillId="10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20" xfId="0" applyFont="1" applyBorder="1" applyAlignment="1">
      <alignment horizontal="center"/>
    </xf>
    <xf numFmtId="0" fontId="26" fillId="4" borderId="20" xfId="0" applyFont="1" applyFill="1" applyBorder="1" applyAlignment="1">
      <alignment vertical="center"/>
    </xf>
    <xf numFmtId="0" fontId="21" fillId="4" borderId="20" xfId="0" applyFont="1" applyFill="1" applyBorder="1" applyAlignment="1">
      <alignment horizontal="center" vertical="center" wrapText="1"/>
    </xf>
    <xf numFmtId="0" fontId="26" fillId="10" borderId="20" xfId="0" applyFont="1" applyFill="1" applyBorder="1" applyAlignment="1">
      <alignment vertical="center"/>
    </xf>
    <xf numFmtId="0" fontId="0" fillId="0" borderId="21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27" borderId="22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2" xfId="0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0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31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20" fillId="0" borderId="32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1" fillId="4" borderId="33" xfId="0" applyFont="1" applyFill="1" applyBorder="1"/>
    <xf numFmtId="0" fontId="1" fillId="15" borderId="33" xfId="0" applyFont="1" applyFill="1" applyBorder="1"/>
    <xf numFmtId="0" fontId="1" fillId="19" borderId="33" xfId="0" applyFont="1" applyFill="1" applyBorder="1"/>
    <xf numFmtId="0" fontId="1" fillId="10" borderId="33" xfId="0" applyFont="1" applyFill="1" applyBorder="1"/>
    <xf numFmtId="0" fontId="1" fillId="13" borderId="33" xfId="0" applyFont="1" applyFill="1" applyBorder="1"/>
    <xf numFmtId="0" fontId="1" fillId="6" borderId="33" xfId="0" applyFont="1" applyFill="1" applyBorder="1"/>
    <xf numFmtId="0" fontId="1" fillId="7" borderId="33" xfId="0" applyFont="1" applyFill="1" applyBorder="1"/>
    <xf numFmtId="0" fontId="1" fillId="8" borderId="33" xfId="0" applyFont="1" applyFill="1" applyBorder="1"/>
    <xf numFmtId="0" fontId="0" fillId="6" borderId="33" xfId="0" applyFill="1" applyBorder="1"/>
    <xf numFmtId="0" fontId="1" fillId="9" borderId="33" xfId="0" applyFont="1" applyFill="1" applyBorder="1"/>
    <xf numFmtId="0" fontId="1" fillId="16" borderId="33" xfId="0" applyFont="1" applyFill="1" applyBorder="1"/>
    <xf numFmtId="0" fontId="1" fillId="22" borderId="33" xfId="0" applyFont="1" applyFill="1" applyBorder="1"/>
    <xf numFmtId="0" fontId="1" fillId="3" borderId="33" xfId="0" applyFont="1" applyFill="1" applyBorder="1"/>
    <xf numFmtId="0" fontId="1" fillId="2" borderId="33" xfId="0" applyFont="1" applyFill="1" applyBorder="1"/>
    <xf numFmtId="0" fontId="1" fillId="21" borderId="33" xfId="0" applyFont="1" applyFill="1" applyBorder="1"/>
    <xf numFmtId="0" fontId="1" fillId="23" borderId="33" xfId="0" applyFont="1" applyFill="1" applyBorder="1"/>
    <xf numFmtId="0" fontId="1" fillId="5" borderId="33" xfId="0" applyFont="1" applyFill="1" applyBorder="1"/>
    <xf numFmtId="0" fontId="1" fillId="18" borderId="33" xfId="0" applyFont="1" applyFill="1" applyBorder="1"/>
    <xf numFmtId="0" fontId="27" fillId="0" borderId="6" xfId="0" applyFont="1" applyFill="1" applyBorder="1" applyAlignment="1">
      <alignment horizontal="center"/>
    </xf>
    <xf numFmtId="0" fontId="27" fillId="0" borderId="36" xfId="0" applyFont="1" applyBorder="1" applyAlignment="1">
      <alignment horizontal="center"/>
    </xf>
    <xf numFmtId="0" fontId="27" fillId="0" borderId="37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26" fillId="4" borderId="20" xfId="0" applyFont="1" applyFill="1" applyBorder="1" applyAlignment="1">
      <alignment horizontal="center" vertical="center"/>
    </xf>
    <xf numFmtId="0" fontId="29" fillId="28" borderId="0" xfId="0" applyFont="1" applyFill="1" applyAlignment="1">
      <alignment horizontal="center"/>
    </xf>
    <xf numFmtId="0" fontId="0" fillId="0" borderId="20" xfId="0" applyBorder="1" applyAlignment="1">
      <alignment horizontal="center"/>
    </xf>
    <xf numFmtId="0" fontId="26" fillId="10" borderId="20" xfId="0" applyFont="1" applyFill="1" applyBorder="1" applyAlignment="1">
      <alignment horizontal="center" vertical="center"/>
    </xf>
    <xf numFmtId="0" fontId="0" fillId="0" borderId="0" xfId="0" applyBorder="1"/>
    <xf numFmtId="0" fontId="19" fillId="0" borderId="0" xfId="0" applyFont="1" applyFill="1" applyBorder="1" applyAlignment="1"/>
    <xf numFmtId="0" fontId="19" fillId="4" borderId="22" xfId="0" applyFont="1" applyFill="1" applyBorder="1" applyAlignment="1"/>
    <xf numFmtId="0" fontId="19" fillId="4" borderId="30" xfId="0" applyFont="1" applyFill="1" applyBorder="1" applyAlignment="1"/>
    <xf numFmtId="0" fontId="19" fillId="4" borderId="21" xfId="0" applyFont="1" applyFill="1" applyBorder="1" applyAlignment="1"/>
    <xf numFmtId="0" fontId="19" fillId="10" borderId="22" xfId="0" applyFont="1" applyFill="1" applyBorder="1" applyAlignment="1"/>
    <xf numFmtId="0" fontId="19" fillId="10" borderId="30" xfId="0" applyFont="1" applyFill="1" applyBorder="1" applyAlignment="1"/>
    <xf numFmtId="0" fontId="19" fillId="10" borderId="21" xfId="0" applyFont="1" applyFill="1" applyBorder="1" applyAlignment="1"/>
    <xf numFmtId="0" fontId="27" fillId="5" borderId="34" xfId="0" applyFont="1" applyFill="1" applyBorder="1" applyAlignment="1">
      <alignment horizontal="center"/>
    </xf>
    <xf numFmtId="0" fontId="27" fillId="5" borderId="35" xfId="0" applyFont="1" applyFill="1" applyBorder="1" applyAlignment="1">
      <alignment horizontal="center"/>
    </xf>
    <xf numFmtId="0" fontId="27" fillId="5" borderId="36" xfId="0" applyFont="1" applyFill="1" applyBorder="1" applyAlignment="1">
      <alignment horizontal="center"/>
    </xf>
    <xf numFmtId="0" fontId="28" fillId="5" borderId="36" xfId="0" applyFont="1" applyFill="1" applyBorder="1" applyAlignment="1">
      <alignment horizontal="center" vertical="center"/>
    </xf>
    <xf numFmtId="0" fontId="29" fillId="28" borderId="0" xfId="0" applyFont="1" applyFill="1"/>
    <xf numFmtId="0" fontId="0" fillId="5" borderId="22" xfId="0" applyFill="1" applyBorder="1"/>
    <xf numFmtId="0" fontId="0" fillId="5" borderId="30" xfId="0" applyFill="1" applyBorder="1"/>
    <xf numFmtId="0" fontId="0" fillId="5" borderId="21" xfId="0" applyFill="1" applyBorder="1"/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Border="1" applyAlignment="1">
      <alignment horizontal="center"/>
    </xf>
    <xf numFmtId="16" fontId="0" fillId="0" borderId="0" xfId="0" applyNumberFormat="1"/>
    <xf numFmtId="0" fontId="0" fillId="0" borderId="0" xfId="0" applyFill="1" applyBorder="1"/>
    <xf numFmtId="1" fontId="7" fillId="0" borderId="24" xfId="0" applyNumberFormat="1" applyFont="1" applyBorder="1" applyAlignment="1">
      <alignment horizontal="center" vertical="center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0" fillId="28" borderId="1" xfId="0" applyFill="1" applyBorder="1"/>
    <xf numFmtId="0" fontId="31" fillId="28" borderId="0" xfId="0" applyFont="1" applyFill="1" applyBorder="1" applyAlignment="1">
      <alignment horizontal="center" vertical="center" wrapText="1"/>
    </xf>
    <xf numFmtId="0" fontId="31" fillId="28" borderId="0" xfId="0" applyNumberFormat="1" applyFont="1" applyFill="1" applyBorder="1" applyAlignment="1" applyProtection="1">
      <alignment horizontal="center" vertical="center" wrapText="1"/>
    </xf>
    <xf numFmtId="0" fontId="0" fillId="4" borderId="20" xfId="0" applyFill="1" applyBorder="1" applyAlignment="1">
      <alignment horizontal="center"/>
    </xf>
    <xf numFmtId="0" fontId="14" fillId="5" borderId="22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7" fillId="25" borderId="22" xfId="0" applyFont="1" applyFill="1" applyBorder="1" applyAlignment="1">
      <alignment vertical="center"/>
    </xf>
    <xf numFmtId="0" fontId="17" fillId="25" borderId="21" xfId="0" applyFont="1" applyFill="1" applyBorder="1" applyAlignment="1">
      <alignment vertical="center"/>
    </xf>
    <xf numFmtId="0" fontId="23" fillId="0" borderId="22" xfId="0" applyFont="1" applyBorder="1" applyAlignment="1">
      <alignment horizontal="center" wrapText="1"/>
    </xf>
    <xf numFmtId="0" fontId="23" fillId="0" borderId="30" xfId="0" applyFont="1" applyBorder="1" applyAlignment="1">
      <alignment horizontal="center"/>
    </xf>
    <xf numFmtId="0" fontId="21" fillId="0" borderId="22" xfId="0" applyFont="1" applyBorder="1" applyAlignment="1">
      <alignment horizontal="center" wrapText="1"/>
    </xf>
    <xf numFmtId="0" fontId="21" fillId="0" borderId="30" xfId="0" applyFont="1" applyBorder="1" applyAlignment="1">
      <alignment horizont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top" wrapText="1"/>
    </xf>
    <xf numFmtId="0" fontId="21" fillId="0" borderId="30" xfId="0" applyFont="1" applyBorder="1" applyAlignment="1">
      <alignment horizontal="center" vertical="top" wrapText="1"/>
    </xf>
    <xf numFmtId="0" fontId="20" fillId="0" borderId="0" xfId="0" applyFont="1" applyAlignment="1">
      <alignment horizontal="right"/>
    </xf>
  </cellXfs>
  <cellStyles count="2">
    <cellStyle name="Excel Built-in Normal" xfId="1"/>
    <cellStyle name="Normal" xfId="0" builtinId="0"/>
  </cellStyles>
  <dxfs count="290"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theme="9" tint="0.59996337778862885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  <dxf>
      <fill>
        <patternFill>
          <bgColor rgb="FFFF3399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66FF"/>
        </patternFill>
      </fill>
    </dxf>
  </dxfs>
  <tableStyles count="0" defaultTableStyle="TableStyleMedium2" defaultPivotStyle="PivotStyleLight16"/>
  <colors>
    <mruColors>
      <color rgb="FFFF33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1</xdr:row>
      <xdr:rowOff>95250</xdr:rowOff>
    </xdr:from>
    <xdr:to>
      <xdr:col>22</xdr:col>
      <xdr:colOff>70114</xdr:colOff>
      <xdr:row>6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74F5D41-3C99-4CCD-93F6-3B62445FD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1075" y="285750"/>
          <a:ext cx="9623689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1</xdr:row>
      <xdr:rowOff>95250</xdr:rowOff>
    </xdr:from>
    <xdr:to>
      <xdr:col>22</xdr:col>
      <xdr:colOff>70114</xdr:colOff>
      <xdr:row>6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74F5D41-3C99-4CCD-93F6-3B62445FD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86825" y="285750"/>
          <a:ext cx="9623689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161925</xdr:rowOff>
    </xdr:from>
    <xdr:to>
      <xdr:col>13</xdr:col>
      <xdr:colOff>9525</xdr:colOff>
      <xdr:row>0</xdr:row>
      <xdr:rowOff>1085849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591675" y="161925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</xdr:colOff>
      <xdr:row>1</xdr:row>
      <xdr:rowOff>123825</xdr:rowOff>
    </xdr:from>
    <xdr:to>
      <xdr:col>11</xdr:col>
      <xdr:colOff>1057275</xdr:colOff>
      <xdr:row>1</xdr:row>
      <xdr:rowOff>1047749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10067925" y="15240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93154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7153275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58102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58102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56578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7153275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171450</xdr:rowOff>
    </xdr:from>
    <xdr:to>
      <xdr:col>13</xdr:col>
      <xdr:colOff>1038225</xdr:colOff>
      <xdr:row>0</xdr:row>
      <xdr:rowOff>1095374</xdr:rowOff>
    </xdr:to>
    <xdr:pic>
      <xdr:nvPicPr>
        <xdr:cNvPr id="2" name="Image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929" b="1392"/>
        <a:stretch/>
      </xdr:blipFill>
      <xdr:spPr bwMode="auto">
        <a:xfrm>
          <a:off x="6419850" y="171450"/>
          <a:ext cx="1009650" cy="923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workbookViewId="0">
      <selection activeCell="K27" sqref="K27"/>
    </sheetView>
  </sheetViews>
  <sheetFormatPr baseColWidth="10" defaultRowHeight="15"/>
  <cols>
    <col min="1" max="1" width="21.5703125" customWidth="1"/>
    <col min="2" max="2" width="16.5703125" customWidth="1"/>
    <col min="3" max="3" width="32.28515625" customWidth="1"/>
    <col min="4" max="4" width="8.7109375" customWidth="1"/>
    <col min="5" max="5" width="8.140625" customWidth="1"/>
    <col min="7" max="7" width="12" customWidth="1"/>
    <col min="9" max="9" width="5.85546875" customWidth="1"/>
  </cols>
  <sheetData>
    <row r="1" spans="1:9">
      <c r="A1" s="1" t="s">
        <v>0</v>
      </c>
      <c r="B1" s="1" t="s">
        <v>1</v>
      </c>
      <c r="C1" s="1"/>
      <c r="D1" s="1" t="s">
        <v>2</v>
      </c>
      <c r="E1" s="1" t="s">
        <v>3</v>
      </c>
      <c r="F1" s="2" t="s">
        <v>4</v>
      </c>
      <c r="G1" s="1" t="s">
        <v>5</v>
      </c>
      <c r="H1" s="3" t="s">
        <v>6</v>
      </c>
      <c r="I1" s="161" t="s">
        <v>445</v>
      </c>
    </row>
    <row r="2" spans="1:9">
      <c r="A2" s="4" t="s">
        <v>7</v>
      </c>
      <c r="B2" s="4" t="s">
        <v>8</v>
      </c>
      <c r="C2" s="5" t="str">
        <f t="shared" ref="C2:C33" si="0">A2&amp;" "&amp;B2</f>
        <v>LEURS JEFF</v>
      </c>
      <c r="D2" s="6" t="s">
        <v>9</v>
      </c>
      <c r="E2" s="6" t="s">
        <v>10</v>
      </c>
      <c r="F2" s="7">
        <v>11.3</v>
      </c>
      <c r="G2" s="162" t="s">
        <v>11</v>
      </c>
      <c r="H2" s="8">
        <v>525212217</v>
      </c>
      <c r="I2" s="141" t="str">
        <f>IF(E2="H",IF(F2&lt;15.5,"H1",IF(F2&lt;24.5,"H2","H3")),IF(E2="F",IF(F2&lt;24.5,"F1","F2"),""))</f>
        <v>H1</v>
      </c>
    </row>
    <row r="3" spans="1:9">
      <c r="A3" s="9" t="s">
        <v>12</v>
      </c>
      <c r="B3" s="9" t="s">
        <v>13</v>
      </c>
      <c r="C3" s="5" t="str">
        <f t="shared" si="0"/>
        <v>DA COSTA Daniel</v>
      </c>
      <c r="D3" s="10" t="s">
        <v>9</v>
      </c>
      <c r="E3" s="10" t="s">
        <v>10</v>
      </c>
      <c r="F3" s="11">
        <v>22.6</v>
      </c>
      <c r="G3" s="163" t="s">
        <v>14</v>
      </c>
      <c r="H3" s="12">
        <v>3545300</v>
      </c>
      <c r="I3" s="141" t="str">
        <f>IF(E3="H",IF(F3&lt;15.5,"H1",IF(F3&lt;24.5,"H2","H3")),IF(E3="F",IF(F3&lt;24.5,"F1","F2"),""))</f>
        <v>H2</v>
      </c>
    </row>
    <row r="4" spans="1:9">
      <c r="A4" s="9" t="s">
        <v>15</v>
      </c>
      <c r="B4" s="9" t="s">
        <v>16</v>
      </c>
      <c r="C4" s="5" t="str">
        <f t="shared" si="0"/>
        <v>BRKIC Alexandre</v>
      </c>
      <c r="D4" s="10" t="s">
        <v>9</v>
      </c>
      <c r="E4" s="10" t="s">
        <v>10</v>
      </c>
      <c r="F4" s="11">
        <v>18.100000000000001</v>
      </c>
      <c r="G4" s="163" t="s">
        <v>14</v>
      </c>
      <c r="H4" s="13">
        <v>48647147</v>
      </c>
      <c r="I4" s="141" t="str">
        <f t="shared" ref="I4:I67" si="1">IF(E4="H",IF(F4&lt;15.5,"H1",IF(F4&lt;24.5,"H2","H3")),IF(E4="F",IF(F4&lt;24.5,"F1","F2"),""))</f>
        <v>H2</v>
      </c>
    </row>
    <row r="5" spans="1:9">
      <c r="A5" s="9" t="s">
        <v>17</v>
      </c>
      <c r="B5" s="9" t="s">
        <v>18</v>
      </c>
      <c r="C5" s="5" t="str">
        <f t="shared" si="0"/>
        <v>FOUASSEAU-QUERBES Pascale</v>
      </c>
      <c r="D5" s="10" t="s">
        <v>9</v>
      </c>
      <c r="E5" s="10" t="s">
        <v>19</v>
      </c>
      <c r="F5" s="11">
        <v>54</v>
      </c>
      <c r="G5" s="163" t="s">
        <v>14</v>
      </c>
      <c r="H5" s="13">
        <v>44444355</v>
      </c>
      <c r="I5" s="141" t="str">
        <f t="shared" si="1"/>
        <v>F2</v>
      </c>
    </row>
    <row r="6" spans="1:9">
      <c r="A6" s="9" t="s">
        <v>20</v>
      </c>
      <c r="B6" s="9" t="s">
        <v>21</v>
      </c>
      <c r="C6" s="5" t="str">
        <f t="shared" si="0"/>
        <v>QUERBES Patrice</v>
      </c>
      <c r="D6" s="10" t="s">
        <v>22</v>
      </c>
      <c r="E6" s="10" t="s">
        <v>10</v>
      </c>
      <c r="F6" s="11">
        <v>40.5</v>
      </c>
      <c r="G6" s="163" t="s">
        <v>14</v>
      </c>
      <c r="H6" s="13">
        <v>44455352</v>
      </c>
      <c r="I6" s="141" t="str">
        <f t="shared" si="1"/>
        <v>H3</v>
      </c>
    </row>
    <row r="7" spans="1:9">
      <c r="A7" s="9" t="s">
        <v>23</v>
      </c>
      <c r="B7" s="9" t="s">
        <v>24</v>
      </c>
      <c r="C7" s="5" t="str">
        <f t="shared" si="0"/>
        <v>LECOINTRE Richard</v>
      </c>
      <c r="D7" s="10" t="s">
        <v>9</v>
      </c>
      <c r="E7" s="10" t="s">
        <v>10</v>
      </c>
      <c r="F7" s="11">
        <v>10.8</v>
      </c>
      <c r="G7" s="163" t="s">
        <v>14</v>
      </c>
      <c r="H7" s="13">
        <v>512833035</v>
      </c>
      <c r="I7" s="141" t="str">
        <f t="shared" si="1"/>
        <v>H1</v>
      </c>
    </row>
    <row r="8" spans="1:9">
      <c r="A8" s="9" t="s">
        <v>25</v>
      </c>
      <c r="B8" s="9" t="s">
        <v>26</v>
      </c>
      <c r="C8" s="5" t="str">
        <f t="shared" si="0"/>
        <v>BAUDIN Anne</v>
      </c>
      <c r="D8" s="10" t="s">
        <v>9</v>
      </c>
      <c r="E8" s="10" t="s">
        <v>19</v>
      </c>
      <c r="F8" s="11">
        <v>11.2</v>
      </c>
      <c r="G8" s="163" t="s">
        <v>14</v>
      </c>
      <c r="H8" s="13" t="s">
        <v>27</v>
      </c>
      <c r="I8" s="141" t="str">
        <f t="shared" si="1"/>
        <v>F1</v>
      </c>
    </row>
    <row r="9" spans="1:9">
      <c r="A9" s="9" t="s">
        <v>25</v>
      </c>
      <c r="B9" s="9" t="s">
        <v>28</v>
      </c>
      <c r="C9" s="5" t="str">
        <f t="shared" si="0"/>
        <v>BAUDIN Gilles</v>
      </c>
      <c r="D9" s="10" t="s">
        <v>22</v>
      </c>
      <c r="E9" s="10" t="s">
        <v>10</v>
      </c>
      <c r="F9" s="11">
        <v>15.9</v>
      </c>
      <c r="G9" s="163" t="s">
        <v>14</v>
      </c>
      <c r="H9" s="13">
        <v>543819163</v>
      </c>
      <c r="I9" s="141" t="str">
        <f t="shared" si="1"/>
        <v>H2</v>
      </c>
    </row>
    <row r="10" spans="1:9">
      <c r="A10" s="9" t="s">
        <v>29</v>
      </c>
      <c r="B10" s="9" t="s">
        <v>30</v>
      </c>
      <c r="C10" s="5" t="str">
        <f t="shared" si="0"/>
        <v>ILLIVI Sylvain</v>
      </c>
      <c r="D10" s="10" t="s">
        <v>9</v>
      </c>
      <c r="E10" s="10" t="s">
        <v>10</v>
      </c>
      <c r="F10" s="11">
        <v>33.9</v>
      </c>
      <c r="G10" s="163" t="s">
        <v>14</v>
      </c>
      <c r="H10" s="12" t="s">
        <v>31</v>
      </c>
      <c r="I10" s="141" t="str">
        <f t="shared" si="1"/>
        <v>H3</v>
      </c>
    </row>
    <row r="11" spans="1:9">
      <c r="A11" s="9" t="s">
        <v>32</v>
      </c>
      <c r="B11" s="9" t="s">
        <v>33</v>
      </c>
      <c r="C11" s="5" t="str">
        <f t="shared" si="0"/>
        <v>CIRENI Maria-Grazia</v>
      </c>
      <c r="D11" s="10" t="s">
        <v>22</v>
      </c>
      <c r="E11" s="10" t="s">
        <v>19</v>
      </c>
      <c r="F11" s="11">
        <v>38.700000000000003</v>
      </c>
      <c r="G11" s="163" t="s">
        <v>14</v>
      </c>
      <c r="H11" s="12">
        <v>41775191</v>
      </c>
      <c r="I11" s="141" t="str">
        <f t="shared" si="1"/>
        <v>F2</v>
      </c>
    </row>
    <row r="12" spans="1:9">
      <c r="A12" s="9" t="s">
        <v>34</v>
      </c>
      <c r="B12" s="9" t="s">
        <v>35</v>
      </c>
      <c r="C12" s="5" t="str">
        <f t="shared" si="0"/>
        <v>MEDENOUVO Rolic</v>
      </c>
      <c r="D12" s="10" t="s">
        <v>9</v>
      </c>
      <c r="E12" s="10" t="s">
        <v>10</v>
      </c>
      <c r="F12" s="11">
        <v>26.1</v>
      </c>
      <c r="G12" s="163" t="s">
        <v>14</v>
      </c>
      <c r="H12" s="12">
        <v>514651344</v>
      </c>
      <c r="I12" s="141" t="str">
        <f t="shared" si="1"/>
        <v>H3</v>
      </c>
    </row>
    <row r="13" spans="1:9">
      <c r="A13" s="9" t="s">
        <v>36</v>
      </c>
      <c r="B13" s="9" t="s">
        <v>37</v>
      </c>
      <c r="C13" s="5" t="str">
        <f t="shared" si="0"/>
        <v>LETHONGSAVARN Vivien</v>
      </c>
      <c r="D13" s="10" t="s">
        <v>22</v>
      </c>
      <c r="E13" s="10" t="s">
        <v>10</v>
      </c>
      <c r="F13" s="11">
        <v>24.3</v>
      </c>
      <c r="G13" s="163" t="s">
        <v>14</v>
      </c>
      <c r="H13" s="12">
        <v>545649245</v>
      </c>
      <c r="I13" s="141" t="str">
        <f t="shared" si="1"/>
        <v>H2</v>
      </c>
    </row>
    <row r="14" spans="1:9">
      <c r="A14" s="9" t="s">
        <v>38</v>
      </c>
      <c r="B14" s="9" t="s">
        <v>39</v>
      </c>
      <c r="C14" s="5" t="str">
        <f t="shared" si="0"/>
        <v>LE DRU Jean-Jacques</v>
      </c>
      <c r="D14" s="10" t="s">
        <v>9</v>
      </c>
      <c r="E14" s="10" t="s">
        <v>10</v>
      </c>
      <c r="F14" s="11">
        <v>22.9</v>
      </c>
      <c r="G14" s="163" t="s">
        <v>14</v>
      </c>
      <c r="H14" s="12">
        <v>520138218</v>
      </c>
      <c r="I14" s="141" t="str">
        <f t="shared" si="1"/>
        <v>H2</v>
      </c>
    </row>
    <row r="15" spans="1:9">
      <c r="A15" s="9" t="s">
        <v>40</v>
      </c>
      <c r="B15" s="9" t="s">
        <v>16</v>
      </c>
      <c r="C15" s="5" t="str">
        <f t="shared" si="0"/>
        <v>LECLERCQ Alexandre</v>
      </c>
      <c r="D15" s="10" t="s">
        <v>9</v>
      </c>
      <c r="E15" s="10" t="s">
        <v>10</v>
      </c>
      <c r="F15" s="11">
        <v>28.9</v>
      </c>
      <c r="G15" s="163" t="s">
        <v>14</v>
      </c>
      <c r="H15" s="12">
        <v>512643053</v>
      </c>
      <c r="I15" s="141" t="str">
        <f t="shared" si="1"/>
        <v>H3</v>
      </c>
    </row>
    <row r="16" spans="1:9">
      <c r="A16" s="9" t="s">
        <v>41</v>
      </c>
      <c r="B16" s="9" t="s">
        <v>42</v>
      </c>
      <c r="C16" s="5" t="str">
        <f t="shared" si="0"/>
        <v>CHUSSEAU Cedric</v>
      </c>
      <c r="D16" s="10" t="s">
        <v>9</v>
      </c>
      <c r="E16" s="10" t="s">
        <v>10</v>
      </c>
      <c r="F16" s="11">
        <v>21</v>
      </c>
      <c r="G16" s="163" t="s">
        <v>14</v>
      </c>
      <c r="H16" s="12">
        <v>42078247</v>
      </c>
      <c r="I16" s="141" t="str">
        <f t="shared" si="1"/>
        <v>H2</v>
      </c>
    </row>
    <row r="17" spans="1:9">
      <c r="A17" s="9" t="s">
        <v>43</v>
      </c>
      <c r="B17" s="9" t="s">
        <v>44</v>
      </c>
      <c r="C17" s="5" t="str">
        <f t="shared" si="0"/>
        <v>SAINT-ETIENNE Fabrice</v>
      </c>
      <c r="D17" s="10" t="s">
        <v>9</v>
      </c>
      <c r="E17" s="10" t="s">
        <v>10</v>
      </c>
      <c r="F17" s="11">
        <v>51.7</v>
      </c>
      <c r="G17" s="163" t="s">
        <v>14</v>
      </c>
      <c r="H17" s="12">
        <v>47460374</v>
      </c>
      <c r="I17" s="141" t="str">
        <f t="shared" si="1"/>
        <v>H3</v>
      </c>
    </row>
    <row r="18" spans="1:9">
      <c r="A18" s="9" t="s">
        <v>45</v>
      </c>
      <c r="B18" s="9" t="s">
        <v>46</v>
      </c>
      <c r="C18" s="5" t="str">
        <f t="shared" si="0"/>
        <v>COSTA Eduardo</v>
      </c>
      <c r="D18" s="10" t="s">
        <v>22</v>
      </c>
      <c r="E18" s="10" t="s">
        <v>10</v>
      </c>
      <c r="F18" s="11">
        <v>23.7</v>
      </c>
      <c r="G18" s="163" t="s">
        <v>14</v>
      </c>
      <c r="H18" s="12">
        <v>534369194</v>
      </c>
      <c r="I18" s="141" t="str">
        <f t="shared" si="1"/>
        <v>H2</v>
      </c>
    </row>
    <row r="19" spans="1:9">
      <c r="A19" s="9" t="s">
        <v>47</v>
      </c>
      <c r="B19" s="9" t="s">
        <v>48</v>
      </c>
      <c r="C19" s="5" t="str">
        <f t="shared" si="0"/>
        <v>LAMBILLON Sebastien</v>
      </c>
      <c r="D19" s="10" t="s">
        <v>9</v>
      </c>
      <c r="E19" s="10" t="s">
        <v>10</v>
      </c>
      <c r="F19" s="11">
        <v>18.2</v>
      </c>
      <c r="G19" s="163" t="s">
        <v>14</v>
      </c>
      <c r="H19" s="12">
        <v>512042032</v>
      </c>
      <c r="I19" s="141" t="str">
        <f t="shared" si="1"/>
        <v>H2</v>
      </c>
    </row>
    <row r="20" spans="1:9">
      <c r="A20" s="9" t="s">
        <v>49</v>
      </c>
      <c r="B20" s="9" t="s">
        <v>50</v>
      </c>
      <c r="C20" s="5" t="str">
        <f t="shared" si="0"/>
        <v>GONDOLE Philippe</v>
      </c>
      <c r="D20" s="10" t="s">
        <v>9</v>
      </c>
      <c r="E20" s="10" t="s">
        <v>10</v>
      </c>
      <c r="F20" s="11">
        <v>19</v>
      </c>
      <c r="G20" s="163" t="s">
        <v>14</v>
      </c>
      <c r="H20" s="12">
        <v>541526116</v>
      </c>
      <c r="I20" s="141" t="str">
        <f t="shared" si="1"/>
        <v>H2</v>
      </c>
    </row>
    <row r="21" spans="1:9">
      <c r="A21" s="9" t="s">
        <v>51</v>
      </c>
      <c r="B21" s="9" t="s">
        <v>52</v>
      </c>
      <c r="C21" s="5" t="str">
        <f t="shared" si="0"/>
        <v>MOSTEFAI Jean-claude</v>
      </c>
      <c r="D21" s="10" t="s">
        <v>9</v>
      </c>
      <c r="E21" s="10" t="s">
        <v>10</v>
      </c>
      <c r="F21" s="11">
        <v>26.4</v>
      </c>
      <c r="G21" s="163" t="s">
        <v>14</v>
      </c>
      <c r="H21" s="12">
        <v>531707074</v>
      </c>
      <c r="I21" s="141" t="str">
        <f t="shared" si="1"/>
        <v>H3</v>
      </c>
    </row>
    <row r="22" spans="1:9">
      <c r="A22" s="9" t="s">
        <v>53</v>
      </c>
      <c r="B22" s="9" t="s">
        <v>54</v>
      </c>
      <c r="C22" s="5" t="str">
        <f t="shared" si="0"/>
        <v>BOUSSELET Bertrand</v>
      </c>
      <c r="D22" s="10" t="s">
        <v>9</v>
      </c>
      <c r="E22" s="10" t="s">
        <v>10</v>
      </c>
      <c r="F22" s="11">
        <v>15.5</v>
      </c>
      <c r="G22" s="163" t="s">
        <v>14</v>
      </c>
      <c r="H22" s="12">
        <v>3837290</v>
      </c>
      <c r="I22" s="141" t="str">
        <f t="shared" si="1"/>
        <v>H2</v>
      </c>
    </row>
    <row r="23" spans="1:9">
      <c r="A23" s="9" t="s">
        <v>55</v>
      </c>
      <c r="B23" s="9" t="s">
        <v>56</v>
      </c>
      <c r="C23" s="5" t="str">
        <f t="shared" si="0"/>
        <v>CHENOUNA  Rachel</v>
      </c>
      <c r="D23" s="10" t="s">
        <v>9</v>
      </c>
      <c r="E23" s="10" t="s">
        <v>19</v>
      </c>
      <c r="F23" s="11">
        <v>38.5</v>
      </c>
      <c r="G23" s="163" t="s">
        <v>14</v>
      </c>
      <c r="H23" s="12">
        <v>42104315</v>
      </c>
      <c r="I23" s="141" t="str">
        <f t="shared" si="1"/>
        <v>F2</v>
      </c>
    </row>
    <row r="24" spans="1:9">
      <c r="A24" s="9" t="s">
        <v>55</v>
      </c>
      <c r="B24" s="9" t="s">
        <v>57</v>
      </c>
      <c r="C24" s="5" t="str">
        <f t="shared" si="0"/>
        <v>CHENOUNA  Djilali</v>
      </c>
      <c r="D24" s="10" t="s">
        <v>22</v>
      </c>
      <c r="E24" s="10" t="s">
        <v>10</v>
      </c>
      <c r="F24" s="11">
        <v>21.6</v>
      </c>
      <c r="G24" s="163" t="s">
        <v>14</v>
      </c>
      <c r="H24" s="12">
        <v>42075243</v>
      </c>
      <c r="I24" s="141" t="str">
        <f t="shared" si="1"/>
        <v>H2</v>
      </c>
    </row>
    <row r="25" spans="1:9">
      <c r="A25" s="14" t="s">
        <v>58</v>
      </c>
      <c r="B25" s="14" t="s">
        <v>59</v>
      </c>
      <c r="C25" s="5" t="str">
        <f t="shared" si="0"/>
        <v>FOURNIER Corinne</v>
      </c>
      <c r="D25" s="95" t="s">
        <v>9</v>
      </c>
      <c r="E25" s="95" t="s">
        <v>19</v>
      </c>
      <c r="F25" s="16">
        <v>23.3</v>
      </c>
      <c r="G25" s="14" t="s">
        <v>60</v>
      </c>
      <c r="H25" s="17">
        <v>3147213</v>
      </c>
      <c r="I25" s="141" t="str">
        <f t="shared" si="1"/>
        <v>F1</v>
      </c>
    </row>
    <row r="26" spans="1:9">
      <c r="A26" s="15" t="s">
        <v>61</v>
      </c>
      <c r="B26" s="15" t="s">
        <v>62</v>
      </c>
      <c r="C26" s="5" t="str">
        <f t="shared" si="0"/>
        <v>SBERRO Sandra</v>
      </c>
      <c r="D26" s="95" t="s">
        <v>9</v>
      </c>
      <c r="E26" s="95" t="s">
        <v>19</v>
      </c>
      <c r="F26" s="16">
        <v>39.799999999999997</v>
      </c>
      <c r="G26" s="14" t="s">
        <v>60</v>
      </c>
      <c r="H26" s="17">
        <v>541155259</v>
      </c>
      <c r="I26" s="141" t="str">
        <f t="shared" si="1"/>
        <v>F2</v>
      </c>
    </row>
    <row r="27" spans="1:9">
      <c r="A27" s="15" t="s">
        <v>63</v>
      </c>
      <c r="B27" s="15" t="s">
        <v>64</v>
      </c>
      <c r="C27" s="5" t="str">
        <f t="shared" si="0"/>
        <v>MAJOIS Eric</v>
      </c>
      <c r="D27" s="95" t="s">
        <v>9</v>
      </c>
      <c r="E27" s="95" t="s">
        <v>10</v>
      </c>
      <c r="F27" s="16">
        <v>21.3</v>
      </c>
      <c r="G27" s="14" t="s">
        <v>60</v>
      </c>
      <c r="H27" s="17">
        <v>529362067</v>
      </c>
      <c r="I27" s="141" t="str">
        <f t="shared" si="1"/>
        <v>H2</v>
      </c>
    </row>
    <row r="28" spans="1:9">
      <c r="A28" s="15" t="s">
        <v>65</v>
      </c>
      <c r="B28" s="15" t="s">
        <v>66</v>
      </c>
      <c r="C28" s="5" t="str">
        <f t="shared" si="0"/>
        <v>MORGANT JAFFEUX Elisabeth</v>
      </c>
      <c r="D28" s="95" t="s">
        <v>9</v>
      </c>
      <c r="E28" s="95" t="s">
        <v>19</v>
      </c>
      <c r="F28" s="16">
        <v>45.1</v>
      </c>
      <c r="G28" s="14" t="s">
        <v>60</v>
      </c>
      <c r="H28" s="17">
        <v>46795342</v>
      </c>
      <c r="I28" s="141" t="str">
        <f t="shared" si="1"/>
        <v>F2</v>
      </c>
    </row>
    <row r="29" spans="1:9">
      <c r="A29" s="15" t="s">
        <v>67</v>
      </c>
      <c r="B29" s="15" t="s">
        <v>68</v>
      </c>
      <c r="C29" s="5" t="str">
        <f t="shared" si="0"/>
        <v>TOMINE Sébastien</v>
      </c>
      <c r="D29" s="95" t="s">
        <v>9</v>
      </c>
      <c r="E29" s="95" t="s">
        <v>10</v>
      </c>
      <c r="F29" s="16">
        <v>37.4</v>
      </c>
      <c r="G29" s="14" t="s">
        <v>60</v>
      </c>
      <c r="H29" s="17">
        <v>517701383</v>
      </c>
      <c r="I29" s="141" t="str">
        <f t="shared" si="1"/>
        <v>H3</v>
      </c>
    </row>
    <row r="30" spans="1:9">
      <c r="A30" s="15" t="s">
        <v>69</v>
      </c>
      <c r="B30" s="15" t="s">
        <v>70</v>
      </c>
      <c r="C30" s="5" t="str">
        <f t="shared" si="0"/>
        <v>HOUET Elodie</v>
      </c>
      <c r="D30" s="95" t="s">
        <v>9</v>
      </c>
      <c r="E30" s="95" t="s">
        <v>19</v>
      </c>
      <c r="F30" s="16">
        <v>49</v>
      </c>
      <c r="G30" s="14" t="s">
        <v>60</v>
      </c>
      <c r="H30" s="17">
        <v>524317384</v>
      </c>
      <c r="I30" s="141" t="str">
        <f t="shared" si="1"/>
        <v>F2</v>
      </c>
    </row>
    <row r="31" spans="1:9">
      <c r="A31" s="15" t="s">
        <v>71</v>
      </c>
      <c r="B31" s="15" t="s">
        <v>72</v>
      </c>
      <c r="C31" s="5" t="str">
        <f t="shared" si="0"/>
        <v>GAUTIER Stéphane</v>
      </c>
      <c r="D31" s="95" t="s">
        <v>9</v>
      </c>
      <c r="E31" s="95" t="s">
        <v>10</v>
      </c>
      <c r="F31" s="16">
        <v>25.4</v>
      </c>
      <c r="G31" s="14" t="s">
        <v>60</v>
      </c>
      <c r="H31" s="17">
        <v>44952233</v>
      </c>
      <c r="I31" s="141" t="str">
        <f t="shared" si="1"/>
        <v>H3</v>
      </c>
    </row>
    <row r="32" spans="1:9">
      <c r="A32" s="15" t="s">
        <v>73</v>
      </c>
      <c r="B32" s="15" t="s">
        <v>74</v>
      </c>
      <c r="C32" s="5" t="str">
        <f t="shared" si="0"/>
        <v>LALANNE Franck</v>
      </c>
      <c r="D32" s="95" t="s">
        <v>9</v>
      </c>
      <c r="E32" s="95" t="s">
        <v>10</v>
      </c>
      <c r="F32" s="16">
        <v>24.8</v>
      </c>
      <c r="G32" s="14" t="s">
        <v>60</v>
      </c>
      <c r="H32" s="17">
        <v>543213165</v>
      </c>
      <c r="I32" s="141" t="str">
        <f t="shared" si="1"/>
        <v>H3</v>
      </c>
    </row>
    <row r="33" spans="1:9" ht="15.75">
      <c r="A33" s="19" t="s">
        <v>75</v>
      </c>
      <c r="B33" s="19" t="s">
        <v>76</v>
      </c>
      <c r="C33" s="5" t="str">
        <f t="shared" si="0"/>
        <v>WINOGRAD Serge</v>
      </c>
      <c r="D33" s="142" t="s">
        <v>9</v>
      </c>
      <c r="E33" s="142" t="s">
        <v>10</v>
      </c>
      <c r="F33" s="20" t="s">
        <v>77</v>
      </c>
      <c r="G33" s="86" t="s">
        <v>78</v>
      </c>
      <c r="H33" s="21">
        <v>49810064</v>
      </c>
      <c r="I33" s="141" t="str">
        <f t="shared" si="1"/>
        <v>H3</v>
      </c>
    </row>
    <row r="34" spans="1:9" ht="15.75">
      <c r="A34" s="22" t="s">
        <v>79</v>
      </c>
      <c r="B34" s="22" t="s">
        <v>72</v>
      </c>
      <c r="C34" s="5" t="str">
        <f t="shared" ref="C34:C65" si="2">A34&amp;" "&amp;B34</f>
        <v>MEROUR Stéphane</v>
      </c>
      <c r="D34" s="142" t="s">
        <v>9</v>
      </c>
      <c r="E34" s="142" t="s">
        <v>10</v>
      </c>
      <c r="F34" s="20" t="s">
        <v>80</v>
      </c>
      <c r="G34" s="86" t="s">
        <v>78</v>
      </c>
      <c r="H34" s="23" t="s">
        <v>81</v>
      </c>
      <c r="I34" s="141" t="str">
        <f t="shared" si="1"/>
        <v>H3</v>
      </c>
    </row>
    <row r="35" spans="1:9" ht="15.75">
      <c r="A35" s="22" t="s">
        <v>82</v>
      </c>
      <c r="B35" s="22" t="s">
        <v>83</v>
      </c>
      <c r="C35" s="5" t="str">
        <f t="shared" si="2"/>
        <v>COUTURIER Bénédicte</v>
      </c>
      <c r="D35" s="142" t="s">
        <v>9</v>
      </c>
      <c r="E35" s="142" t="s">
        <v>19</v>
      </c>
      <c r="F35" s="20" t="s">
        <v>84</v>
      </c>
      <c r="G35" s="86" t="s">
        <v>78</v>
      </c>
      <c r="H35" s="21">
        <v>544388225</v>
      </c>
      <c r="I35" s="141" t="str">
        <f t="shared" si="1"/>
        <v>F2</v>
      </c>
    </row>
    <row r="36" spans="1:9" ht="15.75">
      <c r="A36" s="22" t="s">
        <v>85</v>
      </c>
      <c r="B36" s="22" t="s">
        <v>70</v>
      </c>
      <c r="C36" s="5" t="str">
        <f t="shared" si="2"/>
        <v>MOCAER Elodie</v>
      </c>
      <c r="D36" s="142" t="s">
        <v>9</v>
      </c>
      <c r="E36" s="142" t="s">
        <v>19</v>
      </c>
      <c r="F36" s="20" t="s">
        <v>86</v>
      </c>
      <c r="G36" s="86" t="s">
        <v>78</v>
      </c>
      <c r="H36" s="23" t="s">
        <v>87</v>
      </c>
      <c r="I36" s="141" t="str">
        <f t="shared" si="1"/>
        <v>F2</v>
      </c>
    </row>
    <row r="37" spans="1:9" ht="15.75">
      <c r="A37" s="24" t="s">
        <v>88</v>
      </c>
      <c r="B37" s="24" t="s">
        <v>89</v>
      </c>
      <c r="C37" s="5" t="str">
        <f t="shared" si="2"/>
        <v>ESCOT Marc</v>
      </c>
      <c r="D37" s="142" t="s">
        <v>90</v>
      </c>
      <c r="E37" s="142" t="s">
        <v>10</v>
      </c>
      <c r="F37" s="20" t="s">
        <v>91</v>
      </c>
      <c r="G37" s="86" t="s">
        <v>78</v>
      </c>
      <c r="H37" s="21">
        <v>45194339</v>
      </c>
      <c r="I37" s="141" t="str">
        <f t="shared" si="1"/>
        <v>H3</v>
      </c>
    </row>
    <row r="38" spans="1:9" ht="15.75">
      <c r="A38" s="24" t="s">
        <v>92</v>
      </c>
      <c r="B38" s="24" t="s">
        <v>93</v>
      </c>
      <c r="C38" s="5" t="str">
        <f t="shared" si="2"/>
        <v>VIANNAIS Dominique</v>
      </c>
      <c r="D38" s="142" t="s">
        <v>90</v>
      </c>
      <c r="E38" s="142" t="s">
        <v>10</v>
      </c>
      <c r="F38" s="25">
        <v>35.299999999999997</v>
      </c>
      <c r="G38" s="86" t="s">
        <v>78</v>
      </c>
      <c r="H38" s="21">
        <v>43140326</v>
      </c>
      <c r="I38" s="141" t="str">
        <f t="shared" si="1"/>
        <v>H3</v>
      </c>
    </row>
    <row r="39" spans="1:9" ht="15.75">
      <c r="A39" s="24" t="s">
        <v>94</v>
      </c>
      <c r="B39" s="24" t="s">
        <v>95</v>
      </c>
      <c r="C39" s="5" t="str">
        <f t="shared" si="2"/>
        <v>DIZET Loïc</v>
      </c>
      <c r="D39" s="142" t="s">
        <v>9</v>
      </c>
      <c r="E39" s="142" t="s">
        <v>10</v>
      </c>
      <c r="F39" s="25">
        <v>15.7</v>
      </c>
      <c r="G39" s="86" t="s">
        <v>78</v>
      </c>
      <c r="H39" s="21">
        <v>43774199</v>
      </c>
      <c r="I39" s="141" t="str">
        <f t="shared" si="1"/>
        <v>H2</v>
      </c>
    </row>
    <row r="40" spans="1:9" ht="15.75">
      <c r="A40" s="24" t="s">
        <v>96</v>
      </c>
      <c r="B40" s="24" t="s">
        <v>54</v>
      </c>
      <c r="C40" s="5" t="str">
        <f t="shared" si="2"/>
        <v>BOULDOIRES Bertrand</v>
      </c>
      <c r="D40" s="142" t="s">
        <v>9</v>
      </c>
      <c r="E40" s="142" t="s">
        <v>10</v>
      </c>
      <c r="F40" s="26">
        <v>7.1</v>
      </c>
      <c r="G40" s="86" t="s">
        <v>78</v>
      </c>
      <c r="H40" s="27" t="s">
        <v>97</v>
      </c>
      <c r="I40" s="141" t="str">
        <f t="shared" si="1"/>
        <v>H1</v>
      </c>
    </row>
    <row r="41" spans="1:9" ht="15.75">
      <c r="A41" s="24" t="s">
        <v>98</v>
      </c>
      <c r="B41" s="24" t="s">
        <v>99</v>
      </c>
      <c r="C41" s="5" t="str">
        <f t="shared" si="2"/>
        <v>LAMARQUE Pierre</v>
      </c>
      <c r="D41" s="142" t="s">
        <v>9</v>
      </c>
      <c r="E41" s="142" t="s">
        <v>10</v>
      </c>
      <c r="F41" s="26">
        <v>20.5</v>
      </c>
      <c r="G41" s="86" t="s">
        <v>78</v>
      </c>
      <c r="H41" s="27" t="s">
        <v>100</v>
      </c>
      <c r="I41" s="141" t="str">
        <f t="shared" si="1"/>
        <v>H2</v>
      </c>
    </row>
    <row r="42" spans="1:9" ht="15.75">
      <c r="A42" s="24" t="s">
        <v>101</v>
      </c>
      <c r="B42" s="24" t="s">
        <v>102</v>
      </c>
      <c r="C42" s="5" t="str">
        <f t="shared" si="2"/>
        <v>ANDURAND Jérôme</v>
      </c>
      <c r="D42" s="142" t="s">
        <v>9</v>
      </c>
      <c r="E42" s="142" t="s">
        <v>10</v>
      </c>
      <c r="F42" s="26">
        <v>15.4</v>
      </c>
      <c r="G42" s="86" t="s">
        <v>78</v>
      </c>
      <c r="H42" s="27">
        <v>514507116</v>
      </c>
      <c r="I42" s="141" t="str">
        <f t="shared" si="1"/>
        <v>H1</v>
      </c>
    </row>
    <row r="43" spans="1:9" ht="15.75">
      <c r="A43" s="24" t="s">
        <v>103</v>
      </c>
      <c r="B43" s="24" t="s">
        <v>104</v>
      </c>
      <c r="C43" s="5" t="str">
        <f t="shared" si="2"/>
        <v>NEAU Valentin</v>
      </c>
      <c r="D43" s="142" t="s">
        <v>9</v>
      </c>
      <c r="E43" s="142" t="s">
        <v>10</v>
      </c>
      <c r="F43" s="26">
        <v>0.9</v>
      </c>
      <c r="G43" s="86" t="s">
        <v>78</v>
      </c>
      <c r="H43" s="21">
        <v>543886144</v>
      </c>
      <c r="I43" s="141" t="str">
        <f t="shared" si="1"/>
        <v>H1</v>
      </c>
    </row>
    <row r="44" spans="1:9" ht="15.75">
      <c r="A44" s="24" t="s">
        <v>105</v>
      </c>
      <c r="B44" s="24" t="s">
        <v>106</v>
      </c>
      <c r="C44" s="5" t="str">
        <f t="shared" si="2"/>
        <v>SAUVAIRE Christophe</v>
      </c>
      <c r="D44" s="142" t="s">
        <v>22</v>
      </c>
      <c r="E44" s="142" t="s">
        <v>10</v>
      </c>
      <c r="F44" s="26">
        <v>11.7</v>
      </c>
      <c r="G44" s="86" t="s">
        <v>78</v>
      </c>
      <c r="H44" s="27">
        <v>545216079</v>
      </c>
      <c r="I44" s="141" t="str">
        <f t="shared" si="1"/>
        <v>H1</v>
      </c>
    </row>
    <row r="45" spans="1:9" ht="15.75">
      <c r="A45" s="24" t="s">
        <v>107</v>
      </c>
      <c r="B45" s="24" t="s">
        <v>108</v>
      </c>
      <c r="C45" s="5" t="str">
        <f t="shared" si="2"/>
        <v>DECRESSAIN Amaury</v>
      </c>
      <c r="D45" s="142" t="s">
        <v>9</v>
      </c>
      <c r="E45" s="142" t="s">
        <v>10</v>
      </c>
      <c r="F45" s="26">
        <v>14.4</v>
      </c>
      <c r="G45" s="86" t="s">
        <v>78</v>
      </c>
      <c r="H45" s="23" t="s">
        <v>109</v>
      </c>
      <c r="I45" s="141" t="str">
        <f t="shared" si="1"/>
        <v>H1</v>
      </c>
    </row>
    <row r="46" spans="1:9" ht="15.75">
      <c r="A46" s="24" t="s">
        <v>110</v>
      </c>
      <c r="B46" s="24" t="s">
        <v>44</v>
      </c>
      <c r="C46" s="5" t="str">
        <f t="shared" si="2"/>
        <v>MONTOUT Fabrice</v>
      </c>
      <c r="D46" s="142" t="s">
        <v>9</v>
      </c>
      <c r="E46" s="142" t="s">
        <v>10</v>
      </c>
      <c r="F46" s="26">
        <v>45.7</v>
      </c>
      <c r="G46" s="86" t="s">
        <v>78</v>
      </c>
      <c r="H46" s="27">
        <v>522101360</v>
      </c>
      <c r="I46" s="141" t="str">
        <f t="shared" si="1"/>
        <v>H3</v>
      </c>
    </row>
    <row r="47" spans="1:9" ht="15.75">
      <c r="A47" s="24" t="s">
        <v>111</v>
      </c>
      <c r="B47" s="24" t="s">
        <v>112</v>
      </c>
      <c r="C47" s="5" t="str">
        <f t="shared" si="2"/>
        <v>DULAU Emmanuel</v>
      </c>
      <c r="D47" s="142" t="s">
        <v>9</v>
      </c>
      <c r="E47" s="142" t="s">
        <v>10</v>
      </c>
      <c r="F47" s="26">
        <v>15.6</v>
      </c>
      <c r="G47" s="86" t="s">
        <v>78</v>
      </c>
      <c r="H47" s="21">
        <v>525284328</v>
      </c>
      <c r="I47" s="141" t="str">
        <f t="shared" si="1"/>
        <v>H2</v>
      </c>
    </row>
    <row r="48" spans="1:9" ht="15.75">
      <c r="A48" s="24" t="s">
        <v>113</v>
      </c>
      <c r="B48" s="24" t="s">
        <v>114</v>
      </c>
      <c r="C48" s="5" t="str">
        <f t="shared" si="2"/>
        <v>BEUVELOT Gaël</v>
      </c>
      <c r="D48" s="142" t="s">
        <v>9</v>
      </c>
      <c r="E48" s="142" t="s">
        <v>10</v>
      </c>
      <c r="F48" s="26">
        <v>10.1</v>
      </c>
      <c r="G48" s="86" t="s">
        <v>78</v>
      </c>
      <c r="H48" s="21">
        <v>533283215</v>
      </c>
      <c r="I48" s="141" t="str">
        <f t="shared" si="1"/>
        <v>H1</v>
      </c>
    </row>
    <row r="49" spans="1:9" ht="15.75">
      <c r="A49" s="24" t="s">
        <v>115</v>
      </c>
      <c r="B49" s="24" t="s">
        <v>116</v>
      </c>
      <c r="C49" s="5" t="str">
        <f t="shared" si="2"/>
        <v>COLL Marlène</v>
      </c>
      <c r="D49" s="142" t="s">
        <v>9</v>
      </c>
      <c r="E49" s="142" t="s">
        <v>19</v>
      </c>
      <c r="F49" s="26">
        <v>35.700000000000003</v>
      </c>
      <c r="G49" s="86" t="s">
        <v>78</v>
      </c>
      <c r="H49" s="27">
        <v>41992290</v>
      </c>
      <c r="I49" s="141" t="str">
        <f t="shared" si="1"/>
        <v>F2</v>
      </c>
    </row>
    <row r="50" spans="1:9" ht="15.75">
      <c r="A50" s="22" t="s">
        <v>117</v>
      </c>
      <c r="B50" s="22" t="s">
        <v>118</v>
      </c>
      <c r="C50" s="5" t="str">
        <f t="shared" si="2"/>
        <v>LUGIER Christian</v>
      </c>
      <c r="D50" s="142" t="s">
        <v>90</v>
      </c>
      <c r="E50" s="142" t="s">
        <v>10</v>
      </c>
      <c r="F50" s="20" t="s">
        <v>119</v>
      </c>
      <c r="G50" s="86" t="s">
        <v>78</v>
      </c>
      <c r="H50" s="23" t="s">
        <v>120</v>
      </c>
      <c r="I50" s="141" t="str">
        <f t="shared" si="1"/>
        <v>H3</v>
      </c>
    </row>
    <row r="51" spans="1:9" ht="15.75">
      <c r="A51" s="22" t="s">
        <v>121</v>
      </c>
      <c r="B51" s="22" t="s">
        <v>122</v>
      </c>
      <c r="C51" s="5" t="str">
        <f t="shared" si="2"/>
        <v>GUIMARAES Carlos</v>
      </c>
      <c r="D51" s="142" t="s">
        <v>9</v>
      </c>
      <c r="E51" s="142" t="s">
        <v>10</v>
      </c>
      <c r="F51" s="20" t="s">
        <v>123</v>
      </c>
      <c r="G51" s="86" t="s">
        <v>78</v>
      </c>
      <c r="H51" s="27">
        <v>45534171</v>
      </c>
      <c r="I51" s="141" t="str">
        <f t="shared" si="1"/>
        <v>H3</v>
      </c>
    </row>
    <row r="52" spans="1:9" ht="15.75">
      <c r="A52" s="22" t="s">
        <v>124</v>
      </c>
      <c r="B52" s="22" t="s">
        <v>99</v>
      </c>
      <c r="C52" s="5" t="str">
        <f t="shared" si="2"/>
        <v>LACROUTS Pierre</v>
      </c>
      <c r="D52" s="142" t="s">
        <v>9</v>
      </c>
      <c r="E52" s="142" t="s">
        <v>10</v>
      </c>
      <c r="F52" s="20" t="s">
        <v>125</v>
      </c>
      <c r="G52" s="86" t="s">
        <v>78</v>
      </c>
      <c r="H52" s="21">
        <v>536018103</v>
      </c>
      <c r="I52" s="141" t="str">
        <f t="shared" si="1"/>
        <v>H3</v>
      </c>
    </row>
    <row r="53" spans="1:9">
      <c r="A53" s="28" t="s">
        <v>126</v>
      </c>
      <c r="B53" s="28" t="s">
        <v>127</v>
      </c>
      <c r="C53" s="5" t="str">
        <f t="shared" si="2"/>
        <v>LUCQ Laurent</v>
      </c>
      <c r="D53" s="143" t="s">
        <v>22</v>
      </c>
      <c r="E53" s="143" t="s">
        <v>10</v>
      </c>
      <c r="F53" s="16">
        <v>19</v>
      </c>
      <c r="G53" s="32" t="s">
        <v>128</v>
      </c>
      <c r="H53" s="29">
        <v>48143143</v>
      </c>
      <c r="I53" s="141" t="str">
        <f t="shared" si="1"/>
        <v>H2</v>
      </c>
    </row>
    <row r="54" spans="1:9">
      <c r="A54" s="28" t="s">
        <v>129</v>
      </c>
      <c r="B54" s="28" t="s">
        <v>130</v>
      </c>
      <c r="C54" s="5" t="str">
        <f t="shared" si="2"/>
        <v>BURSON Didier</v>
      </c>
      <c r="D54" s="143" t="s">
        <v>9</v>
      </c>
      <c r="E54" s="143" t="s">
        <v>10</v>
      </c>
      <c r="F54" s="30" t="s">
        <v>131</v>
      </c>
      <c r="G54" s="32" t="s">
        <v>128</v>
      </c>
      <c r="H54" s="31">
        <v>546096359</v>
      </c>
      <c r="I54" s="141" t="str">
        <f t="shared" si="1"/>
        <v>H3</v>
      </c>
    </row>
    <row r="55" spans="1:9">
      <c r="A55" s="28" t="s">
        <v>132</v>
      </c>
      <c r="B55" s="28" t="s">
        <v>133</v>
      </c>
      <c r="C55" s="5" t="str">
        <f t="shared" si="2"/>
        <v>CHAMOUTON Patrick</v>
      </c>
      <c r="D55" s="143" t="s">
        <v>9</v>
      </c>
      <c r="E55" s="143" t="s">
        <v>10</v>
      </c>
      <c r="F55" s="16">
        <v>37</v>
      </c>
      <c r="G55" s="32" t="s">
        <v>128</v>
      </c>
      <c r="H55" s="29">
        <v>533662190</v>
      </c>
      <c r="I55" s="141" t="str">
        <f t="shared" si="1"/>
        <v>H3</v>
      </c>
    </row>
    <row r="56" spans="1:9">
      <c r="A56" s="28" t="s">
        <v>134</v>
      </c>
      <c r="B56" s="28" t="s">
        <v>135</v>
      </c>
      <c r="C56" s="5" t="str">
        <f t="shared" si="2"/>
        <v>TARDY Yanne</v>
      </c>
      <c r="D56" s="143" t="s">
        <v>9</v>
      </c>
      <c r="E56" s="143" t="s">
        <v>10</v>
      </c>
      <c r="F56" s="30" t="s">
        <v>136</v>
      </c>
      <c r="G56" s="32" t="s">
        <v>128</v>
      </c>
      <c r="H56" s="29">
        <v>525919240</v>
      </c>
      <c r="I56" s="141" t="str">
        <f t="shared" si="1"/>
        <v>H3</v>
      </c>
    </row>
    <row r="57" spans="1:9">
      <c r="A57" s="32" t="s">
        <v>137</v>
      </c>
      <c r="B57" s="32" t="s">
        <v>102</v>
      </c>
      <c r="C57" s="5" t="str">
        <f t="shared" si="2"/>
        <v>PETIOT Jérôme</v>
      </c>
      <c r="D57" s="143" t="s">
        <v>9</v>
      </c>
      <c r="E57" s="143" t="s">
        <v>10</v>
      </c>
      <c r="F57" s="16">
        <v>25.4</v>
      </c>
      <c r="G57" s="32" t="s">
        <v>128</v>
      </c>
      <c r="H57" s="29">
        <v>535805193</v>
      </c>
      <c r="I57" s="141" t="str">
        <f t="shared" si="1"/>
        <v>H3</v>
      </c>
    </row>
    <row r="58" spans="1:9">
      <c r="A58" s="33" t="s">
        <v>138</v>
      </c>
      <c r="B58" s="33" t="s">
        <v>50</v>
      </c>
      <c r="C58" s="5" t="str">
        <f t="shared" si="2"/>
        <v>BATAILLE Philippe</v>
      </c>
      <c r="D58" s="144" t="s">
        <v>9</v>
      </c>
      <c r="E58" s="144" t="s">
        <v>10</v>
      </c>
      <c r="F58" s="16">
        <v>19.3</v>
      </c>
      <c r="G58" s="35" t="s">
        <v>139</v>
      </c>
      <c r="H58" s="34">
        <v>48652194</v>
      </c>
      <c r="I58" s="141" t="str">
        <f t="shared" si="1"/>
        <v>H2</v>
      </c>
    </row>
    <row r="59" spans="1:9">
      <c r="A59" s="35" t="s">
        <v>140</v>
      </c>
      <c r="B59" s="35" t="s">
        <v>141</v>
      </c>
      <c r="C59" s="5" t="str">
        <f t="shared" si="2"/>
        <v>MOUNIER Frédéric</v>
      </c>
      <c r="D59" s="144" t="s">
        <v>9</v>
      </c>
      <c r="E59" s="144" t="s">
        <v>10</v>
      </c>
      <c r="F59" s="16">
        <v>15.3</v>
      </c>
      <c r="G59" s="35" t="s">
        <v>139</v>
      </c>
      <c r="H59" s="34">
        <v>510679233</v>
      </c>
      <c r="I59" s="141" t="str">
        <f t="shared" si="1"/>
        <v>H1</v>
      </c>
    </row>
    <row r="60" spans="1:9">
      <c r="A60" s="33" t="s">
        <v>142</v>
      </c>
      <c r="B60" s="33" t="s">
        <v>143</v>
      </c>
      <c r="C60" s="5" t="str">
        <f t="shared" si="2"/>
        <v>PAUGAM  Sophie</v>
      </c>
      <c r="D60" s="144" t="s">
        <v>9</v>
      </c>
      <c r="E60" s="145" t="s">
        <v>19</v>
      </c>
      <c r="F60" s="16">
        <v>41.7</v>
      </c>
      <c r="G60" s="35" t="s">
        <v>139</v>
      </c>
      <c r="H60" s="34">
        <v>42327206</v>
      </c>
      <c r="I60" s="141" t="str">
        <f t="shared" si="1"/>
        <v>F2</v>
      </c>
    </row>
    <row r="61" spans="1:9">
      <c r="A61" s="33" t="s">
        <v>142</v>
      </c>
      <c r="B61" s="33" t="s">
        <v>144</v>
      </c>
      <c r="C61" s="5" t="str">
        <f t="shared" si="2"/>
        <v>PAUGAM Loic</v>
      </c>
      <c r="D61" s="144" t="s">
        <v>9</v>
      </c>
      <c r="E61" s="144" t="s">
        <v>10</v>
      </c>
      <c r="F61" s="16">
        <v>27.2</v>
      </c>
      <c r="G61" s="35" t="s">
        <v>139</v>
      </c>
      <c r="H61" s="34">
        <v>513245099</v>
      </c>
      <c r="I61" s="141" t="str">
        <f t="shared" si="1"/>
        <v>H3</v>
      </c>
    </row>
    <row r="62" spans="1:9">
      <c r="A62" s="33" t="s">
        <v>145</v>
      </c>
      <c r="B62" s="33" t="s">
        <v>146</v>
      </c>
      <c r="C62" s="5" t="str">
        <f t="shared" si="2"/>
        <v>PRAUD Michel</v>
      </c>
      <c r="D62" s="144" t="s">
        <v>9</v>
      </c>
      <c r="E62" s="144" t="s">
        <v>10</v>
      </c>
      <c r="F62" s="16">
        <v>39.6</v>
      </c>
      <c r="G62" s="35" t="s">
        <v>139</v>
      </c>
      <c r="H62" s="37">
        <v>43057034</v>
      </c>
      <c r="I62" s="141" t="str">
        <f t="shared" si="1"/>
        <v>H3</v>
      </c>
    </row>
    <row r="63" spans="1:9">
      <c r="A63" s="33" t="s">
        <v>147</v>
      </c>
      <c r="B63" s="33" t="s">
        <v>99</v>
      </c>
      <c r="C63" s="5" t="str">
        <f t="shared" si="2"/>
        <v>MONOT Pierre</v>
      </c>
      <c r="D63" s="144" t="s">
        <v>9</v>
      </c>
      <c r="E63" s="144" t="s">
        <v>10</v>
      </c>
      <c r="F63" s="16">
        <v>17.899999999999999</v>
      </c>
      <c r="G63" s="35" t="s">
        <v>139</v>
      </c>
      <c r="H63" s="34">
        <v>529325357</v>
      </c>
      <c r="I63" s="141" t="str">
        <f t="shared" si="1"/>
        <v>H2</v>
      </c>
    </row>
    <row r="64" spans="1:9">
      <c r="A64" s="38" t="s">
        <v>148</v>
      </c>
      <c r="B64" s="38" t="s">
        <v>50</v>
      </c>
      <c r="C64" s="5" t="str">
        <f t="shared" si="2"/>
        <v>BARTHELEMI Philippe</v>
      </c>
      <c r="D64" s="146" t="s">
        <v>9</v>
      </c>
      <c r="E64" s="146" t="s">
        <v>10</v>
      </c>
      <c r="F64" s="16">
        <v>43.1</v>
      </c>
      <c r="G64" s="38" t="s">
        <v>149</v>
      </c>
      <c r="H64" s="40">
        <v>517273355</v>
      </c>
      <c r="I64" s="141" t="str">
        <f t="shared" si="1"/>
        <v>H3</v>
      </c>
    </row>
    <row r="65" spans="1:9">
      <c r="A65" s="39" t="s">
        <v>150</v>
      </c>
      <c r="B65" s="39" t="s">
        <v>28</v>
      </c>
      <c r="C65" s="5" t="str">
        <f t="shared" si="2"/>
        <v>DENE Gilles</v>
      </c>
      <c r="D65" s="146" t="s">
        <v>9</v>
      </c>
      <c r="E65" s="146" t="s">
        <v>10</v>
      </c>
      <c r="F65" s="16">
        <v>32.1</v>
      </c>
      <c r="G65" s="38" t="s">
        <v>149</v>
      </c>
      <c r="H65" s="40">
        <v>547828182</v>
      </c>
      <c r="I65" s="141" t="str">
        <f t="shared" si="1"/>
        <v>H3</v>
      </c>
    </row>
    <row r="66" spans="1:9">
      <c r="A66" s="39" t="s">
        <v>151</v>
      </c>
      <c r="B66" s="39" t="s">
        <v>152</v>
      </c>
      <c r="C66" s="5" t="str">
        <f t="shared" ref="C66:C97" si="3">A66&amp;" "&amp;B66</f>
        <v>DAGUIER Robin</v>
      </c>
      <c r="D66" s="146" t="s">
        <v>9</v>
      </c>
      <c r="E66" s="146" t="s">
        <v>10</v>
      </c>
      <c r="F66" s="16">
        <v>33</v>
      </c>
      <c r="G66" s="38" t="s">
        <v>149</v>
      </c>
      <c r="H66" s="40">
        <v>547412200</v>
      </c>
      <c r="I66" s="141" t="str">
        <f t="shared" si="1"/>
        <v>H3</v>
      </c>
    </row>
    <row r="67" spans="1:9" ht="15.75">
      <c r="A67" s="41" t="s">
        <v>153</v>
      </c>
      <c r="B67" s="41" t="s">
        <v>154</v>
      </c>
      <c r="C67" s="5" t="str">
        <f t="shared" si="3"/>
        <v>MARINIER FREDERIC</v>
      </c>
      <c r="D67" s="147" t="s">
        <v>9</v>
      </c>
      <c r="E67" s="147" t="s">
        <v>10</v>
      </c>
      <c r="F67" s="42" t="s">
        <v>155</v>
      </c>
      <c r="G67" s="74" t="s">
        <v>156</v>
      </c>
      <c r="H67" s="164" t="s">
        <v>157</v>
      </c>
      <c r="I67" s="141" t="str">
        <f t="shared" si="1"/>
        <v>H3</v>
      </c>
    </row>
    <row r="68" spans="1:9" ht="15.75">
      <c r="A68" s="43" t="s">
        <v>158</v>
      </c>
      <c r="B68" s="43" t="s">
        <v>159</v>
      </c>
      <c r="C68" s="5" t="str">
        <f t="shared" si="3"/>
        <v>DEPARDIEU FRANCK</v>
      </c>
      <c r="D68" s="147" t="s">
        <v>9</v>
      </c>
      <c r="E68" s="147" t="s">
        <v>10</v>
      </c>
      <c r="F68" s="42" t="s">
        <v>160</v>
      </c>
      <c r="G68" s="74" t="s">
        <v>156</v>
      </c>
      <c r="H68" s="44" t="s">
        <v>161</v>
      </c>
      <c r="I68" s="141" t="str">
        <f t="shared" ref="I68:I131" si="4">IF(E68="H",IF(F68&lt;15.5,"H1",IF(F68&lt;24.5,"H2","H3")),IF(E68="F",IF(F68&lt;24.5,"F1","F2"),""))</f>
        <v>H3</v>
      </c>
    </row>
    <row r="69" spans="1:9" ht="15.75">
      <c r="A69" s="43" t="s">
        <v>158</v>
      </c>
      <c r="B69" s="43" t="s">
        <v>162</v>
      </c>
      <c r="C69" s="5" t="str">
        <f t="shared" si="3"/>
        <v>DEPARDIEU LINDA</v>
      </c>
      <c r="D69" s="147" t="s">
        <v>9</v>
      </c>
      <c r="E69" s="147" t="s">
        <v>19</v>
      </c>
      <c r="F69" s="20" t="s">
        <v>163</v>
      </c>
      <c r="G69" s="74" t="s">
        <v>156</v>
      </c>
      <c r="H69" s="45" t="s">
        <v>164</v>
      </c>
      <c r="I69" s="141" t="str">
        <f t="shared" si="4"/>
        <v>F2</v>
      </c>
    </row>
    <row r="70" spans="1:9" ht="15.75">
      <c r="A70" s="43" t="s">
        <v>165</v>
      </c>
      <c r="B70" s="43" t="s">
        <v>166</v>
      </c>
      <c r="C70" s="5" t="str">
        <f t="shared" si="3"/>
        <v>BRIGNON MICHEL</v>
      </c>
      <c r="D70" s="147" t="s">
        <v>9</v>
      </c>
      <c r="E70" s="147" t="s">
        <v>10</v>
      </c>
      <c r="F70" s="42" t="s">
        <v>167</v>
      </c>
      <c r="G70" s="74" t="s">
        <v>156</v>
      </c>
      <c r="H70" s="45" t="s">
        <v>168</v>
      </c>
      <c r="I70" s="141" t="str">
        <f t="shared" si="4"/>
        <v>H3</v>
      </c>
    </row>
    <row r="71" spans="1:9" ht="15.75">
      <c r="A71" s="46" t="s">
        <v>169</v>
      </c>
      <c r="B71" s="46" t="s">
        <v>170</v>
      </c>
      <c r="C71" s="5" t="str">
        <f t="shared" si="3"/>
        <v>MOREL PHILIPPE</v>
      </c>
      <c r="D71" s="147" t="s">
        <v>9</v>
      </c>
      <c r="E71" s="147" t="s">
        <v>10</v>
      </c>
      <c r="F71" s="26">
        <v>24</v>
      </c>
      <c r="G71" s="74" t="s">
        <v>156</v>
      </c>
      <c r="H71" s="47" t="s">
        <v>171</v>
      </c>
      <c r="I71" s="141" t="str">
        <f t="shared" si="4"/>
        <v>H2</v>
      </c>
    </row>
    <row r="72" spans="1:9" ht="15.75">
      <c r="A72" s="46" t="s">
        <v>172</v>
      </c>
      <c r="B72" s="43" t="s">
        <v>173</v>
      </c>
      <c r="C72" s="5" t="str">
        <f t="shared" si="3"/>
        <v>AUBRY MARC</v>
      </c>
      <c r="D72" s="147" t="s">
        <v>9</v>
      </c>
      <c r="E72" s="147" t="s">
        <v>10</v>
      </c>
      <c r="F72" s="26">
        <v>20.2</v>
      </c>
      <c r="G72" s="74" t="s">
        <v>156</v>
      </c>
      <c r="H72" s="165" t="s">
        <v>174</v>
      </c>
      <c r="I72" s="141" t="str">
        <f t="shared" si="4"/>
        <v>H2</v>
      </c>
    </row>
    <row r="73" spans="1:9" ht="15.75">
      <c r="A73" s="46" t="s">
        <v>175</v>
      </c>
      <c r="B73" s="46" t="s">
        <v>176</v>
      </c>
      <c r="C73" s="5" t="str">
        <f t="shared" si="3"/>
        <v>BOURSIER ANTHONY</v>
      </c>
      <c r="D73" s="147" t="s">
        <v>9</v>
      </c>
      <c r="E73" s="147" t="s">
        <v>10</v>
      </c>
      <c r="F73" s="48" t="s">
        <v>177</v>
      </c>
      <c r="G73" s="74" t="s">
        <v>156</v>
      </c>
      <c r="H73" s="47" t="s">
        <v>178</v>
      </c>
      <c r="I73" s="141" t="str">
        <f t="shared" si="4"/>
        <v>H3</v>
      </c>
    </row>
    <row r="74" spans="1:9" ht="15.75">
      <c r="A74" s="49" t="s">
        <v>179</v>
      </c>
      <c r="B74" s="49" t="s">
        <v>180</v>
      </c>
      <c r="C74" s="5" t="str">
        <f t="shared" si="3"/>
        <v>IGUAL CHRISTIAN</v>
      </c>
      <c r="D74" s="147" t="s">
        <v>9</v>
      </c>
      <c r="E74" s="147" t="s">
        <v>10</v>
      </c>
      <c r="F74" s="42" t="s">
        <v>181</v>
      </c>
      <c r="G74" s="74" t="s">
        <v>156</v>
      </c>
      <c r="H74" s="45" t="s">
        <v>182</v>
      </c>
      <c r="I74" s="141" t="str">
        <f t="shared" si="4"/>
        <v>H3</v>
      </c>
    </row>
    <row r="75" spans="1:9" ht="15.75">
      <c r="A75" s="49" t="s">
        <v>183</v>
      </c>
      <c r="B75" s="49" t="s">
        <v>184</v>
      </c>
      <c r="C75" s="5" t="str">
        <f t="shared" si="3"/>
        <v>ROUGER ISABELLE</v>
      </c>
      <c r="D75" s="147" t="s">
        <v>9</v>
      </c>
      <c r="E75" s="147" t="s">
        <v>19</v>
      </c>
      <c r="F75" s="20" t="s">
        <v>185</v>
      </c>
      <c r="G75" s="74" t="s">
        <v>156</v>
      </c>
      <c r="H75" s="45" t="s">
        <v>186</v>
      </c>
      <c r="I75" s="141" t="str">
        <f t="shared" si="4"/>
        <v>F2</v>
      </c>
    </row>
    <row r="76" spans="1:9" ht="15.75">
      <c r="A76" s="50" t="s">
        <v>187</v>
      </c>
      <c r="B76" s="50" t="s">
        <v>188</v>
      </c>
      <c r="C76" s="5" t="str">
        <f t="shared" si="3"/>
        <v>DESMARAIS CATHERINE</v>
      </c>
      <c r="D76" s="148" t="s">
        <v>9</v>
      </c>
      <c r="E76" s="148" t="s">
        <v>19</v>
      </c>
      <c r="F76" s="20" t="s">
        <v>189</v>
      </c>
      <c r="G76" s="80" t="s">
        <v>190</v>
      </c>
      <c r="H76" s="51">
        <v>46233087</v>
      </c>
      <c r="I76" s="141" t="str">
        <f t="shared" si="4"/>
        <v>F2</v>
      </c>
    </row>
    <row r="77" spans="1:9" ht="15.75">
      <c r="A77" s="52" t="s">
        <v>191</v>
      </c>
      <c r="B77" s="52" t="s">
        <v>192</v>
      </c>
      <c r="C77" s="5" t="str">
        <f t="shared" si="3"/>
        <v>CHIFFARD YVES</v>
      </c>
      <c r="D77" s="148" t="s">
        <v>22</v>
      </c>
      <c r="E77" s="148" t="s">
        <v>10</v>
      </c>
      <c r="F77" s="42" t="s">
        <v>193</v>
      </c>
      <c r="G77" s="80" t="s">
        <v>190</v>
      </c>
      <c r="H77" s="53">
        <v>530666192</v>
      </c>
      <c r="I77" s="141" t="str">
        <f t="shared" si="4"/>
        <v>H3</v>
      </c>
    </row>
    <row r="78" spans="1:9" ht="30">
      <c r="A78" s="52" t="s">
        <v>194</v>
      </c>
      <c r="B78" s="52" t="s">
        <v>195</v>
      </c>
      <c r="C78" s="5" t="str">
        <f t="shared" si="3"/>
        <v>LIGOUGNE  JEAN CHRISTOPHE</v>
      </c>
      <c r="D78" s="148" t="s">
        <v>9</v>
      </c>
      <c r="E78" s="148" t="s">
        <v>10</v>
      </c>
      <c r="F78" s="42" t="s">
        <v>196</v>
      </c>
      <c r="G78" s="80" t="s">
        <v>190</v>
      </c>
      <c r="H78" s="54">
        <v>520895203</v>
      </c>
      <c r="I78" s="141" t="str">
        <f t="shared" si="4"/>
        <v>H3</v>
      </c>
    </row>
    <row r="79" spans="1:9" ht="15.75">
      <c r="A79" s="52" t="s">
        <v>197</v>
      </c>
      <c r="B79" s="52" t="s">
        <v>154</v>
      </c>
      <c r="C79" s="5" t="str">
        <f t="shared" si="3"/>
        <v>CRIERE FREDERIC</v>
      </c>
      <c r="D79" s="148" t="s">
        <v>9</v>
      </c>
      <c r="E79" s="148" t="s">
        <v>10</v>
      </c>
      <c r="F79" s="42" t="s">
        <v>198</v>
      </c>
      <c r="G79" s="80" t="s">
        <v>190</v>
      </c>
      <c r="H79" s="54">
        <v>512431291</v>
      </c>
      <c r="I79" s="141" t="str">
        <f t="shared" si="4"/>
        <v>H3</v>
      </c>
    </row>
    <row r="80" spans="1:9" ht="15.75">
      <c r="A80" s="52" t="s">
        <v>199</v>
      </c>
      <c r="B80" s="52" t="s">
        <v>200</v>
      </c>
      <c r="C80" s="5" t="str">
        <f t="shared" si="3"/>
        <v>VARCHON  CHRISTINE</v>
      </c>
      <c r="D80" s="148" t="s">
        <v>9</v>
      </c>
      <c r="E80" s="148" t="s">
        <v>19</v>
      </c>
      <c r="F80" s="20" t="s">
        <v>201</v>
      </c>
      <c r="G80" s="80" t="s">
        <v>190</v>
      </c>
      <c r="H80" s="53">
        <v>512067293</v>
      </c>
      <c r="I80" s="141" t="str">
        <f t="shared" si="4"/>
        <v>F2</v>
      </c>
    </row>
    <row r="81" spans="1:9" ht="15.75">
      <c r="A81" s="52" t="s">
        <v>202</v>
      </c>
      <c r="B81" s="52" t="s">
        <v>203</v>
      </c>
      <c r="C81" s="5" t="str">
        <f t="shared" si="3"/>
        <v>MEULEMAN DAVID</v>
      </c>
      <c r="D81" s="148" t="s">
        <v>9</v>
      </c>
      <c r="E81" s="148" t="s">
        <v>10</v>
      </c>
      <c r="F81" s="42" t="s">
        <v>204</v>
      </c>
      <c r="G81" s="80" t="s">
        <v>190</v>
      </c>
      <c r="H81" s="51">
        <v>516537241</v>
      </c>
      <c r="I81" s="141" t="str">
        <f t="shared" si="4"/>
        <v>H3</v>
      </c>
    </row>
    <row r="82" spans="1:9" ht="15.75">
      <c r="A82" s="52" t="s">
        <v>205</v>
      </c>
      <c r="B82" s="52" t="s">
        <v>206</v>
      </c>
      <c r="C82" s="5" t="str">
        <f t="shared" si="3"/>
        <v xml:space="preserve">ADOLPHE  DENIS </v>
      </c>
      <c r="D82" s="148" t="s">
        <v>9</v>
      </c>
      <c r="E82" s="148" t="s">
        <v>10</v>
      </c>
      <c r="F82" s="42" t="s">
        <v>207</v>
      </c>
      <c r="G82" s="80" t="s">
        <v>190</v>
      </c>
      <c r="H82" s="55">
        <v>515798195</v>
      </c>
      <c r="I82" s="141" t="str">
        <f t="shared" si="4"/>
        <v>H3</v>
      </c>
    </row>
    <row r="83" spans="1:9" ht="15.75">
      <c r="A83" s="52" t="s">
        <v>208</v>
      </c>
      <c r="B83" s="52" t="s">
        <v>209</v>
      </c>
      <c r="C83" s="5" t="str">
        <f t="shared" si="3"/>
        <v xml:space="preserve">RENAULT PATRICE </v>
      </c>
      <c r="D83" s="148" t="s">
        <v>9</v>
      </c>
      <c r="E83" s="148" t="s">
        <v>10</v>
      </c>
      <c r="F83" s="56" t="s">
        <v>210</v>
      </c>
      <c r="G83" s="80" t="s">
        <v>190</v>
      </c>
      <c r="H83" s="54">
        <v>538495219</v>
      </c>
      <c r="I83" s="141" t="str">
        <f t="shared" si="4"/>
        <v>H3</v>
      </c>
    </row>
    <row r="84" spans="1:9">
      <c r="A84" s="57" t="s">
        <v>211</v>
      </c>
      <c r="B84" s="57" t="s">
        <v>212</v>
      </c>
      <c r="C84" s="5" t="str">
        <f t="shared" si="3"/>
        <v>DI GIANNI MURIEL</v>
      </c>
      <c r="D84" s="149" t="s">
        <v>9</v>
      </c>
      <c r="E84" s="149" t="s">
        <v>19</v>
      </c>
      <c r="F84" s="16">
        <v>13.1</v>
      </c>
      <c r="G84" s="57" t="s">
        <v>213</v>
      </c>
      <c r="H84" s="59" t="s">
        <v>214</v>
      </c>
      <c r="I84" s="141" t="str">
        <f t="shared" si="4"/>
        <v>F1</v>
      </c>
    </row>
    <row r="85" spans="1:9">
      <c r="A85" s="58" t="s">
        <v>215</v>
      </c>
      <c r="B85" s="58" t="s">
        <v>216</v>
      </c>
      <c r="C85" s="5" t="str">
        <f t="shared" si="3"/>
        <v>COUDEVILLE THIBAULT</v>
      </c>
      <c r="D85" s="149" t="s">
        <v>22</v>
      </c>
      <c r="E85" s="149" t="s">
        <v>10</v>
      </c>
      <c r="F85" s="16">
        <v>16.7</v>
      </c>
      <c r="G85" s="57" t="s">
        <v>213</v>
      </c>
      <c r="H85" s="60">
        <v>520873138</v>
      </c>
      <c r="I85" s="141" t="str">
        <f t="shared" si="4"/>
        <v>H2</v>
      </c>
    </row>
    <row r="86" spans="1:9">
      <c r="A86" s="58" t="s">
        <v>217</v>
      </c>
      <c r="B86" s="58" t="s">
        <v>218</v>
      </c>
      <c r="C86" s="5" t="str">
        <f t="shared" si="3"/>
        <v>MATTEI VERONIQUE</v>
      </c>
      <c r="D86" s="149" t="s">
        <v>9</v>
      </c>
      <c r="E86" s="149" t="s">
        <v>19</v>
      </c>
      <c r="F86" s="16">
        <v>36.4</v>
      </c>
      <c r="G86" s="57" t="s">
        <v>213</v>
      </c>
      <c r="H86" s="59" t="s">
        <v>219</v>
      </c>
      <c r="I86" s="141" t="str">
        <f t="shared" si="4"/>
        <v>F2</v>
      </c>
    </row>
    <row r="87" spans="1:9">
      <c r="A87" s="58" t="s">
        <v>220</v>
      </c>
      <c r="B87" s="58" t="s">
        <v>221</v>
      </c>
      <c r="C87" s="5" t="str">
        <f t="shared" si="3"/>
        <v>HERLIN KEVIN</v>
      </c>
      <c r="D87" s="149" t="s">
        <v>9</v>
      </c>
      <c r="E87" s="149" t="s">
        <v>10</v>
      </c>
      <c r="F87" s="16">
        <v>26</v>
      </c>
      <c r="G87" s="57" t="s">
        <v>213</v>
      </c>
      <c r="H87" s="60">
        <v>520163379</v>
      </c>
      <c r="I87" s="141" t="str">
        <f t="shared" si="4"/>
        <v>H3</v>
      </c>
    </row>
    <row r="88" spans="1:9">
      <c r="A88" s="58" t="s">
        <v>222</v>
      </c>
      <c r="B88" s="58" t="s">
        <v>223</v>
      </c>
      <c r="C88" s="5" t="str">
        <f t="shared" si="3"/>
        <v>LAURENT JEAN-MARC</v>
      </c>
      <c r="D88" s="149" t="s">
        <v>9</v>
      </c>
      <c r="E88" s="149" t="s">
        <v>10</v>
      </c>
      <c r="F88" s="16">
        <v>12.2</v>
      </c>
      <c r="G88" s="57" t="s">
        <v>213</v>
      </c>
      <c r="H88" s="60">
        <v>542201090</v>
      </c>
      <c r="I88" s="141" t="str">
        <f t="shared" si="4"/>
        <v>H1</v>
      </c>
    </row>
    <row r="89" spans="1:9">
      <c r="A89" s="58" t="s">
        <v>224</v>
      </c>
      <c r="B89" s="58" t="s">
        <v>225</v>
      </c>
      <c r="C89" s="5" t="str">
        <f t="shared" si="3"/>
        <v>PENIN Nicolas</v>
      </c>
      <c r="D89" s="149" t="s">
        <v>9</v>
      </c>
      <c r="E89" s="149" t="s">
        <v>10</v>
      </c>
      <c r="F89" s="16">
        <v>27.8</v>
      </c>
      <c r="G89" s="57" t="s">
        <v>213</v>
      </c>
      <c r="H89" s="60">
        <v>531464238</v>
      </c>
      <c r="I89" s="141" t="str">
        <f t="shared" si="4"/>
        <v>H3</v>
      </c>
    </row>
    <row r="90" spans="1:9">
      <c r="A90" s="61" t="s">
        <v>226</v>
      </c>
      <c r="B90" s="61" t="s">
        <v>227</v>
      </c>
      <c r="C90" s="5" t="str">
        <f t="shared" si="3"/>
        <v>ROLLAND Gautier</v>
      </c>
      <c r="D90" s="62" t="s">
        <v>9</v>
      </c>
      <c r="E90" s="62" t="s">
        <v>10</v>
      </c>
      <c r="F90" s="16">
        <v>22.5</v>
      </c>
      <c r="G90" s="61" t="s">
        <v>228</v>
      </c>
      <c r="H90" s="63">
        <v>528886226</v>
      </c>
      <c r="I90" s="141" t="str">
        <f t="shared" si="4"/>
        <v>H2</v>
      </c>
    </row>
    <row r="91" spans="1:9">
      <c r="A91" s="64" t="s">
        <v>229</v>
      </c>
      <c r="B91" s="64" t="s">
        <v>230</v>
      </c>
      <c r="C91" s="5" t="str">
        <f t="shared" si="3"/>
        <v>BENOIT Christine</v>
      </c>
      <c r="D91" s="62" t="s">
        <v>9</v>
      </c>
      <c r="E91" s="62" t="s">
        <v>19</v>
      </c>
      <c r="F91" s="16">
        <v>40</v>
      </c>
      <c r="G91" s="61" t="s">
        <v>228</v>
      </c>
      <c r="H91" s="166">
        <v>522770334</v>
      </c>
      <c r="I91" s="141" t="str">
        <f t="shared" si="4"/>
        <v>F2</v>
      </c>
    </row>
    <row r="92" spans="1:9">
      <c r="A92" s="64" t="s">
        <v>231</v>
      </c>
      <c r="B92" s="64" t="s">
        <v>232</v>
      </c>
      <c r="C92" s="5" t="str">
        <f t="shared" si="3"/>
        <v>LESIEUR Anne Valérie</v>
      </c>
      <c r="D92" s="62" t="s">
        <v>9</v>
      </c>
      <c r="E92" s="62" t="s">
        <v>19</v>
      </c>
      <c r="F92" s="16">
        <v>33.700000000000003</v>
      </c>
      <c r="G92" s="61" t="s">
        <v>228</v>
      </c>
      <c r="H92" s="166">
        <v>47148251</v>
      </c>
      <c r="I92" s="141" t="str">
        <f t="shared" si="4"/>
        <v>F2</v>
      </c>
    </row>
    <row r="93" spans="1:9">
      <c r="A93" s="64" t="s">
        <v>233</v>
      </c>
      <c r="B93" s="64" t="s">
        <v>234</v>
      </c>
      <c r="C93" s="5" t="str">
        <f t="shared" si="3"/>
        <v>LOYER Vincent</v>
      </c>
      <c r="D93" s="62" t="s">
        <v>9</v>
      </c>
      <c r="E93" s="62" t="s">
        <v>10</v>
      </c>
      <c r="F93" s="16">
        <v>12.2</v>
      </c>
      <c r="G93" s="61" t="s">
        <v>228</v>
      </c>
      <c r="H93" s="65">
        <v>513082292</v>
      </c>
      <c r="I93" s="141" t="str">
        <f t="shared" si="4"/>
        <v>H1</v>
      </c>
    </row>
    <row r="94" spans="1:9">
      <c r="A94" s="64" t="s">
        <v>235</v>
      </c>
      <c r="B94" s="64" t="s">
        <v>236</v>
      </c>
      <c r="C94" s="5" t="str">
        <f t="shared" si="3"/>
        <v>ZAHM François</v>
      </c>
      <c r="D94" s="62" t="s">
        <v>9</v>
      </c>
      <c r="E94" s="62" t="s">
        <v>10</v>
      </c>
      <c r="F94" s="16">
        <v>20.100000000000001</v>
      </c>
      <c r="G94" s="61" t="s">
        <v>228</v>
      </c>
      <c r="H94" s="166">
        <v>521625314</v>
      </c>
      <c r="I94" s="141" t="str">
        <f t="shared" si="4"/>
        <v>H2</v>
      </c>
    </row>
    <row r="95" spans="1:9">
      <c r="A95" s="64" t="s">
        <v>237</v>
      </c>
      <c r="B95" s="64" t="s">
        <v>238</v>
      </c>
      <c r="C95" s="5" t="str">
        <f t="shared" si="3"/>
        <v>NICOLAS Alain</v>
      </c>
      <c r="D95" s="62" t="s">
        <v>9</v>
      </c>
      <c r="E95" s="62" t="s">
        <v>10</v>
      </c>
      <c r="F95" s="16" t="s">
        <v>239</v>
      </c>
      <c r="G95" s="61" t="s">
        <v>228</v>
      </c>
      <c r="H95" s="166">
        <v>522005321</v>
      </c>
      <c r="I95" s="141" t="str">
        <f t="shared" si="4"/>
        <v>H3</v>
      </c>
    </row>
    <row r="96" spans="1:9">
      <c r="A96" s="64" t="s">
        <v>240</v>
      </c>
      <c r="B96" s="64" t="s">
        <v>93</v>
      </c>
      <c r="C96" s="5" t="str">
        <f t="shared" si="3"/>
        <v>JOBERT Dominique</v>
      </c>
      <c r="D96" s="62" t="s">
        <v>9</v>
      </c>
      <c r="E96" s="62" t="s">
        <v>10</v>
      </c>
      <c r="F96" s="16">
        <v>31.1</v>
      </c>
      <c r="G96" s="61" t="s">
        <v>228</v>
      </c>
      <c r="H96" s="65">
        <v>517532342</v>
      </c>
      <c r="I96" s="141" t="str">
        <f t="shared" si="4"/>
        <v>H3</v>
      </c>
    </row>
    <row r="97" spans="1:9">
      <c r="A97" s="64" t="s">
        <v>241</v>
      </c>
      <c r="B97" s="64" t="s">
        <v>112</v>
      </c>
      <c r="C97" s="5" t="str">
        <f t="shared" si="3"/>
        <v>LUTTMANN Emmanuel</v>
      </c>
      <c r="D97" s="62" t="s">
        <v>9</v>
      </c>
      <c r="E97" s="62" t="s">
        <v>10</v>
      </c>
      <c r="F97" s="16">
        <v>25.1</v>
      </c>
      <c r="G97" s="61" t="s">
        <v>228</v>
      </c>
      <c r="H97" s="166">
        <v>542250199</v>
      </c>
      <c r="I97" s="141" t="str">
        <f t="shared" si="4"/>
        <v>H3</v>
      </c>
    </row>
    <row r="98" spans="1:9">
      <c r="A98" s="64" t="s">
        <v>231</v>
      </c>
      <c r="B98" s="64" t="s">
        <v>50</v>
      </c>
      <c r="C98" s="5" t="str">
        <f t="shared" ref="C98:C129" si="5">A98&amp;" "&amp;B98</f>
        <v>LESIEUR Philippe</v>
      </c>
      <c r="D98" s="62" t="s">
        <v>9</v>
      </c>
      <c r="E98" s="62" t="s">
        <v>10</v>
      </c>
      <c r="F98" s="16">
        <v>35.6</v>
      </c>
      <c r="G98" s="61" t="s">
        <v>228</v>
      </c>
      <c r="H98" s="63">
        <v>520578047</v>
      </c>
      <c r="I98" s="141" t="str">
        <f t="shared" si="4"/>
        <v>H3</v>
      </c>
    </row>
    <row r="99" spans="1:9">
      <c r="A99" s="64" t="s">
        <v>242</v>
      </c>
      <c r="B99" s="64" t="s">
        <v>166</v>
      </c>
      <c r="C99" s="5" t="str">
        <f t="shared" si="5"/>
        <v>MAGI MICHEL</v>
      </c>
      <c r="D99" s="62" t="s">
        <v>9</v>
      </c>
      <c r="E99" s="62" t="s">
        <v>10</v>
      </c>
      <c r="F99" s="16">
        <v>23.3</v>
      </c>
      <c r="G99" s="61" t="s">
        <v>228</v>
      </c>
      <c r="H99" s="64">
        <v>517331354</v>
      </c>
      <c r="I99" s="141" t="str">
        <f t="shared" si="4"/>
        <v>H2</v>
      </c>
    </row>
    <row r="100" spans="1:9">
      <c r="A100" s="66" t="s">
        <v>243</v>
      </c>
      <c r="B100" s="66" t="s">
        <v>64</v>
      </c>
      <c r="C100" s="5" t="str">
        <f t="shared" si="5"/>
        <v>LAMOUR Eric</v>
      </c>
      <c r="D100" s="150" t="s">
        <v>9</v>
      </c>
      <c r="E100" s="150" t="s">
        <v>10</v>
      </c>
      <c r="F100" s="16">
        <v>15</v>
      </c>
      <c r="G100" s="66" t="s">
        <v>244</v>
      </c>
      <c r="H100" s="68">
        <v>44214097</v>
      </c>
      <c r="I100" s="141" t="str">
        <f t="shared" si="4"/>
        <v>H1</v>
      </c>
    </row>
    <row r="101" spans="1:9">
      <c r="A101" s="67" t="s">
        <v>245</v>
      </c>
      <c r="B101" s="67" t="s">
        <v>246</v>
      </c>
      <c r="C101" s="5" t="str">
        <f t="shared" si="5"/>
        <v>GAMBILLO Franco</v>
      </c>
      <c r="D101" s="150" t="s">
        <v>9</v>
      </c>
      <c r="E101" s="150" t="s">
        <v>10</v>
      </c>
      <c r="F101" s="16">
        <v>19.2</v>
      </c>
      <c r="G101" s="66" t="s">
        <v>244</v>
      </c>
      <c r="H101" s="68">
        <v>521918187</v>
      </c>
      <c r="I101" s="141" t="str">
        <f t="shared" si="4"/>
        <v>H2</v>
      </c>
    </row>
    <row r="102" spans="1:9">
      <c r="A102" s="67" t="s">
        <v>247</v>
      </c>
      <c r="B102" s="67" t="s">
        <v>248</v>
      </c>
      <c r="C102" s="5" t="str">
        <f t="shared" si="5"/>
        <v>CAILLAT Pierre Yves</v>
      </c>
      <c r="D102" s="150" t="s">
        <v>9</v>
      </c>
      <c r="E102" s="150" t="s">
        <v>10</v>
      </c>
      <c r="F102" s="16">
        <v>35.200000000000003</v>
      </c>
      <c r="G102" s="66" t="s">
        <v>244</v>
      </c>
      <c r="H102" s="171">
        <v>217085</v>
      </c>
      <c r="I102" s="141" t="str">
        <f t="shared" si="4"/>
        <v>H3</v>
      </c>
    </row>
    <row r="103" spans="1:9">
      <c r="A103" s="67" t="s">
        <v>249</v>
      </c>
      <c r="B103" s="67" t="s">
        <v>250</v>
      </c>
      <c r="C103" s="5" t="str">
        <f t="shared" si="5"/>
        <v>CORDIER Matthieu</v>
      </c>
      <c r="D103" s="150" t="s">
        <v>9</v>
      </c>
      <c r="E103" s="150" t="s">
        <v>10</v>
      </c>
      <c r="F103" s="16">
        <v>4.2</v>
      </c>
      <c r="G103" s="66" t="s">
        <v>244</v>
      </c>
      <c r="H103" s="171">
        <v>43346122</v>
      </c>
      <c r="I103" s="141" t="str">
        <f t="shared" si="4"/>
        <v>H1</v>
      </c>
    </row>
    <row r="104" spans="1:9">
      <c r="A104" s="67" t="s">
        <v>251</v>
      </c>
      <c r="B104" s="67" t="s">
        <v>44</v>
      </c>
      <c r="C104" s="5" t="str">
        <f t="shared" si="5"/>
        <v>POULALION Fabrice</v>
      </c>
      <c r="D104" s="150" t="s">
        <v>9</v>
      </c>
      <c r="E104" s="150" t="s">
        <v>10</v>
      </c>
      <c r="F104" s="16">
        <v>16</v>
      </c>
      <c r="G104" s="66" t="s">
        <v>244</v>
      </c>
      <c r="H104" s="171">
        <v>522013330</v>
      </c>
      <c r="I104" s="141" t="str">
        <f t="shared" si="4"/>
        <v>H2</v>
      </c>
    </row>
    <row r="105" spans="1:9">
      <c r="A105" s="67" t="s">
        <v>252</v>
      </c>
      <c r="B105" s="67" t="s">
        <v>72</v>
      </c>
      <c r="C105" s="5" t="str">
        <f t="shared" si="5"/>
        <v>TARGA Stéphane</v>
      </c>
      <c r="D105" s="150" t="s">
        <v>9</v>
      </c>
      <c r="E105" s="150" t="s">
        <v>10</v>
      </c>
      <c r="F105" s="30" t="s">
        <v>253</v>
      </c>
      <c r="G105" s="66" t="s">
        <v>244</v>
      </c>
      <c r="H105" s="68">
        <v>536142175</v>
      </c>
      <c r="I105" s="141" t="str">
        <f t="shared" si="4"/>
        <v>H3</v>
      </c>
    </row>
    <row r="106" spans="1:9">
      <c r="A106" s="57" t="s">
        <v>254</v>
      </c>
      <c r="B106" s="57" t="s">
        <v>180</v>
      </c>
      <c r="C106" s="5" t="str">
        <f t="shared" si="5"/>
        <v>MARTY CHRISTIAN</v>
      </c>
      <c r="D106" s="149" t="s">
        <v>9</v>
      </c>
      <c r="E106" s="149" t="s">
        <v>10</v>
      </c>
      <c r="F106" s="16">
        <v>13</v>
      </c>
      <c r="G106" s="57" t="s">
        <v>255</v>
      </c>
      <c r="H106" s="60">
        <v>513007140</v>
      </c>
      <c r="I106" s="141" t="str">
        <f t="shared" si="4"/>
        <v>H1</v>
      </c>
    </row>
    <row r="107" spans="1:9">
      <c r="A107" s="58" t="s">
        <v>256</v>
      </c>
      <c r="B107" s="58" t="s">
        <v>257</v>
      </c>
      <c r="C107" s="5" t="str">
        <f t="shared" si="5"/>
        <v>ASTIER DOMINIQUE</v>
      </c>
      <c r="D107" s="149" t="s">
        <v>9</v>
      </c>
      <c r="E107" s="149" t="s">
        <v>10</v>
      </c>
      <c r="F107" s="16">
        <v>24.1</v>
      </c>
      <c r="G107" s="57" t="s">
        <v>255</v>
      </c>
      <c r="H107" s="60">
        <v>47116117</v>
      </c>
      <c r="I107" s="141" t="str">
        <f t="shared" si="4"/>
        <v>H2</v>
      </c>
    </row>
    <row r="108" spans="1:9">
      <c r="A108" s="58" t="s">
        <v>258</v>
      </c>
      <c r="B108" s="58" t="s">
        <v>259</v>
      </c>
      <c r="C108" s="5" t="str">
        <f t="shared" si="5"/>
        <v>GEA  BERNARD</v>
      </c>
      <c r="D108" s="149" t="s">
        <v>9</v>
      </c>
      <c r="E108" s="149" t="s">
        <v>10</v>
      </c>
      <c r="F108" s="16">
        <v>27.7</v>
      </c>
      <c r="G108" s="57" t="s">
        <v>255</v>
      </c>
      <c r="H108" s="60">
        <v>522458066</v>
      </c>
      <c r="I108" s="141" t="str">
        <f t="shared" si="4"/>
        <v>H3</v>
      </c>
    </row>
    <row r="109" spans="1:9">
      <c r="A109" s="58" t="s">
        <v>260</v>
      </c>
      <c r="B109" s="58" t="s">
        <v>261</v>
      </c>
      <c r="C109" s="5" t="str">
        <f t="shared" si="5"/>
        <v>CARRETERO CYRIL</v>
      </c>
      <c r="D109" s="149" t="s">
        <v>9</v>
      </c>
      <c r="E109" s="149" t="s">
        <v>10</v>
      </c>
      <c r="F109" s="16">
        <v>49.4</v>
      </c>
      <c r="G109" s="57" t="s">
        <v>255</v>
      </c>
      <c r="H109" s="60">
        <v>49097216</v>
      </c>
      <c r="I109" s="141" t="str">
        <f t="shared" si="4"/>
        <v>H3</v>
      </c>
    </row>
    <row r="110" spans="1:9">
      <c r="A110" s="69" t="s">
        <v>262</v>
      </c>
      <c r="B110" s="69" t="s">
        <v>263</v>
      </c>
      <c r="C110" s="5" t="str">
        <f t="shared" si="5"/>
        <v>FERRANDON STEPHANE</v>
      </c>
      <c r="D110" s="151" t="s">
        <v>9</v>
      </c>
      <c r="E110" s="151" t="s">
        <v>10</v>
      </c>
      <c r="F110" s="16">
        <v>8.9</v>
      </c>
      <c r="G110" s="71" t="s">
        <v>264</v>
      </c>
      <c r="H110" s="70">
        <v>540085201</v>
      </c>
      <c r="I110" s="141" t="str">
        <f t="shared" si="4"/>
        <v>H1</v>
      </c>
    </row>
    <row r="111" spans="1:9">
      <c r="A111" s="69" t="s">
        <v>262</v>
      </c>
      <c r="B111" s="69" t="s">
        <v>265</v>
      </c>
      <c r="C111" s="5" t="str">
        <f t="shared" si="5"/>
        <v>FERRANDON AGNES</v>
      </c>
      <c r="D111" s="151" t="s">
        <v>9</v>
      </c>
      <c r="E111" s="151" t="s">
        <v>19</v>
      </c>
      <c r="F111" s="30" t="s">
        <v>266</v>
      </c>
      <c r="G111" s="71" t="s">
        <v>264</v>
      </c>
      <c r="H111" s="70">
        <v>540084202</v>
      </c>
      <c r="I111" s="141" t="str">
        <f t="shared" si="4"/>
        <v>F2</v>
      </c>
    </row>
    <row r="112" spans="1:9">
      <c r="A112" s="69" t="s">
        <v>267</v>
      </c>
      <c r="B112" s="69" t="s">
        <v>268</v>
      </c>
      <c r="C112" s="5" t="str">
        <f t="shared" si="5"/>
        <v>REVENU SYLVAIN</v>
      </c>
      <c r="D112" s="151" t="s">
        <v>9</v>
      </c>
      <c r="E112" s="151" t="s">
        <v>10</v>
      </c>
      <c r="F112" s="30" t="s">
        <v>269</v>
      </c>
      <c r="G112" s="71" t="s">
        <v>264</v>
      </c>
      <c r="H112" s="70">
        <v>547637245</v>
      </c>
      <c r="I112" s="141" t="str">
        <f t="shared" si="4"/>
        <v>H3</v>
      </c>
    </row>
    <row r="113" spans="1:9">
      <c r="A113" s="69" t="s">
        <v>267</v>
      </c>
      <c r="B113" s="69" t="s">
        <v>270</v>
      </c>
      <c r="C113" s="5" t="str">
        <f t="shared" si="5"/>
        <v>REVENU LAURA</v>
      </c>
      <c r="D113" s="151" t="s">
        <v>22</v>
      </c>
      <c r="E113" s="151" t="s">
        <v>19</v>
      </c>
      <c r="F113" s="30" t="s">
        <v>271</v>
      </c>
      <c r="G113" s="71" t="s">
        <v>264</v>
      </c>
      <c r="H113" s="70">
        <v>514130362</v>
      </c>
      <c r="I113" s="141" t="str">
        <f t="shared" si="4"/>
        <v>F2</v>
      </c>
    </row>
    <row r="114" spans="1:9">
      <c r="A114" s="71" t="s">
        <v>272</v>
      </c>
      <c r="B114" s="71" t="s">
        <v>273</v>
      </c>
      <c r="C114" s="5" t="str">
        <f t="shared" si="5"/>
        <v>ALLAIN LOIC</v>
      </c>
      <c r="D114" s="151" t="s">
        <v>9</v>
      </c>
      <c r="E114" s="151" t="s">
        <v>10</v>
      </c>
      <c r="F114" s="16">
        <v>32.799999999999997</v>
      </c>
      <c r="G114" s="71" t="s">
        <v>264</v>
      </c>
      <c r="H114" s="70">
        <v>527813190</v>
      </c>
      <c r="I114" s="141" t="str">
        <f t="shared" si="4"/>
        <v>H3</v>
      </c>
    </row>
    <row r="115" spans="1:9">
      <c r="A115" s="72" t="s">
        <v>274</v>
      </c>
      <c r="B115" s="72" t="s">
        <v>275</v>
      </c>
      <c r="C115" s="5" t="str">
        <f t="shared" si="5"/>
        <v>CORMIER Brice</v>
      </c>
      <c r="D115" s="152" t="s">
        <v>9</v>
      </c>
      <c r="E115" s="152" t="s">
        <v>10</v>
      </c>
      <c r="F115" s="16">
        <v>20.3</v>
      </c>
      <c r="G115" s="74" t="s">
        <v>276</v>
      </c>
      <c r="H115" s="73">
        <v>522833258</v>
      </c>
      <c r="I115" s="141" t="str">
        <f t="shared" si="4"/>
        <v>H2</v>
      </c>
    </row>
    <row r="116" spans="1:9">
      <c r="A116" s="72" t="s">
        <v>277</v>
      </c>
      <c r="B116" s="72" t="s">
        <v>278</v>
      </c>
      <c r="C116" s="5" t="str">
        <f t="shared" si="5"/>
        <v>ALAMICHEL Valérie</v>
      </c>
      <c r="D116" s="152" t="s">
        <v>22</v>
      </c>
      <c r="E116" s="152" t="s">
        <v>19</v>
      </c>
      <c r="F116" s="16">
        <v>34.1</v>
      </c>
      <c r="G116" s="74" t="s">
        <v>276</v>
      </c>
      <c r="H116" s="73">
        <v>522832259</v>
      </c>
      <c r="I116" s="141" t="str">
        <f t="shared" si="4"/>
        <v>F2</v>
      </c>
    </row>
    <row r="117" spans="1:9">
      <c r="A117" s="72" t="s">
        <v>279</v>
      </c>
      <c r="B117" s="72" t="s">
        <v>280</v>
      </c>
      <c r="C117" s="5" t="str">
        <f t="shared" si="5"/>
        <v>VIVAUX Guillaume</v>
      </c>
      <c r="D117" s="152" t="s">
        <v>9</v>
      </c>
      <c r="E117" s="152" t="s">
        <v>10</v>
      </c>
      <c r="F117" s="16">
        <v>31.2</v>
      </c>
      <c r="G117" s="74" t="s">
        <v>276</v>
      </c>
      <c r="H117" s="73">
        <v>41046154</v>
      </c>
      <c r="I117" s="141" t="str">
        <f t="shared" si="4"/>
        <v>H3</v>
      </c>
    </row>
    <row r="118" spans="1:9">
      <c r="A118" s="72" t="s">
        <v>281</v>
      </c>
      <c r="B118" s="72" t="s">
        <v>234</v>
      </c>
      <c r="C118" s="5" t="str">
        <f t="shared" si="5"/>
        <v>PREVOST Vincent</v>
      </c>
      <c r="D118" s="152" t="s">
        <v>9</v>
      </c>
      <c r="E118" s="152" t="s">
        <v>10</v>
      </c>
      <c r="F118" s="16">
        <v>37.799999999999997</v>
      </c>
      <c r="G118" s="74" t="s">
        <v>276</v>
      </c>
      <c r="H118" s="73">
        <v>511512339</v>
      </c>
      <c r="I118" s="141" t="str">
        <f t="shared" si="4"/>
        <v>H3</v>
      </c>
    </row>
    <row r="119" spans="1:9">
      <c r="A119" s="72" t="s">
        <v>282</v>
      </c>
      <c r="B119" s="72" t="s">
        <v>283</v>
      </c>
      <c r="C119" s="5" t="str">
        <f t="shared" si="5"/>
        <v>GUITOGER didier</v>
      </c>
      <c r="D119" s="152" t="s">
        <v>9</v>
      </c>
      <c r="E119" s="152" t="s">
        <v>10</v>
      </c>
      <c r="F119" s="16">
        <v>19.5</v>
      </c>
      <c r="G119" s="74" t="s">
        <v>276</v>
      </c>
      <c r="H119" s="73">
        <v>535764291</v>
      </c>
      <c r="I119" s="141" t="str">
        <f t="shared" si="4"/>
        <v>H2</v>
      </c>
    </row>
    <row r="120" spans="1:9">
      <c r="A120" s="74" t="s">
        <v>284</v>
      </c>
      <c r="B120" s="74" t="s">
        <v>285</v>
      </c>
      <c r="C120" s="5" t="str">
        <f t="shared" si="5"/>
        <v>LEFEVRE catherine</v>
      </c>
      <c r="D120" s="152" t="s">
        <v>9</v>
      </c>
      <c r="E120" s="152" t="s">
        <v>19</v>
      </c>
      <c r="F120" s="16">
        <v>37.1</v>
      </c>
      <c r="G120" s="74" t="s">
        <v>276</v>
      </c>
      <c r="H120" s="73">
        <v>518607180</v>
      </c>
      <c r="I120" s="141" t="str">
        <f t="shared" si="4"/>
        <v>F2</v>
      </c>
    </row>
    <row r="121" spans="1:9">
      <c r="A121" s="72" t="s">
        <v>286</v>
      </c>
      <c r="B121" s="72" t="s">
        <v>287</v>
      </c>
      <c r="C121" s="5" t="str">
        <f t="shared" si="5"/>
        <v>PICARD christophe</v>
      </c>
      <c r="D121" s="152" t="s">
        <v>9</v>
      </c>
      <c r="E121" s="152" t="s">
        <v>10</v>
      </c>
      <c r="F121" s="16">
        <v>28.9</v>
      </c>
      <c r="G121" s="74" t="s">
        <v>276</v>
      </c>
      <c r="H121" s="73">
        <v>512647120</v>
      </c>
      <c r="I121" s="141" t="str">
        <f t="shared" si="4"/>
        <v>H3</v>
      </c>
    </row>
    <row r="122" spans="1:9">
      <c r="A122" s="72" t="s">
        <v>288</v>
      </c>
      <c r="B122" s="72" t="s">
        <v>289</v>
      </c>
      <c r="C122" s="5" t="str">
        <f t="shared" si="5"/>
        <v>SIMON nicolas</v>
      </c>
      <c r="D122" s="152" t="s">
        <v>9</v>
      </c>
      <c r="E122" s="152" t="s">
        <v>10</v>
      </c>
      <c r="F122" s="16">
        <v>11.1</v>
      </c>
      <c r="G122" s="74" t="s">
        <v>276</v>
      </c>
      <c r="H122" s="73">
        <v>513093217</v>
      </c>
      <c r="I122" s="141" t="str">
        <f t="shared" si="4"/>
        <v>H1</v>
      </c>
    </row>
    <row r="123" spans="1:9">
      <c r="A123" s="72" t="s">
        <v>290</v>
      </c>
      <c r="B123" s="72" t="s">
        <v>291</v>
      </c>
      <c r="C123" s="5" t="str">
        <f t="shared" si="5"/>
        <v>dELLA VEDOVA jean yves</v>
      </c>
      <c r="D123" s="152" t="s">
        <v>9</v>
      </c>
      <c r="E123" s="152" t="s">
        <v>10</v>
      </c>
      <c r="F123" s="16">
        <v>35.5</v>
      </c>
      <c r="G123" s="74" t="s">
        <v>276</v>
      </c>
      <c r="H123" s="73">
        <v>520181064</v>
      </c>
      <c r="I123" s="141" t="str">
        <f t="shared" si="4"/>
        <v>H3</v>
      </c>
    </row>
    <row r="124" spans="1:9">
      <c r="A124" s="72" t="s">
        <v>292</v>
      </c>
      <c r="B124" s="72" t="s">
        <v>293</v>
      </c>
      <c r="C124" s="5" t="str">
        <f t="shared" si="5"/>
        <v>Garnier thierry</v>
      </c>
      <c r="D124" s="152" t="s">
        <v>9</v>
      </c>
      <c r="E124" s="152" t="s">
        <v>10</v>
      </c>
      <c r="F124" s="16">
        <v>35</v>
      </c>
      <c r="G124" s="74" t="s">
        <v>276</v>
      </c>
      <c r="H124" s="73">
        <v>514333250</v>
      </c>
      <c r="I124" s="141" t="str">
        <f t="shared" si="4"/>
        <v>H3</v>
      </c>
    </row>
    <row r="125" spans="1:9">
      <c r="A125" s="72" t="s">
        <v>294</v>
      </c>
      <c r="B125" s="72" t="s">
        <v>295</v>
      </c>
      <c r="C125" s="5" t="str">
        <f t="shared" si="5"/>
        <v>decenciere olivier</v>
      </c>
      <c r="D125" s="152" t="s">
        <v>9</v>
      </c>
      <c r="E125" s="152" t="s">
        <v>10</v>
      </c>
      <c r="F125" s="16">
        <v>30.7</v>
      </c>
      <c r="G125" s="74" t="s">
        <v>276</v>
      </c>
      <c r="H125" s="73">
        <v>541946225</v>
      </c>
      <c r="I125" s="141" t="str">
        <f t="shared" si="4"/>
        <v>H3</v>
      </c>
    </row>
    <row r="126" spans="1:9">
      <c r="A126" s="75" t="s">
        <v>296</v>
      </c>
      <c r="B126" s="75" t="s">
        <v>297</v>
      </c>
      <c r="C126" s="5" t="str">
        <f t="shared" si="5"/>
        <v>DURANDE Stephane</v>
      </c>
      <c r="D126" s="153" t="s">
        <v>9</v>
      </c>
      <c r="E126" s="153" t="s">
        <v>10</v>
      </c>
      <c r="F126" s="77">
        <v>15</v>
      </c>
      <c r="G126" s="14" t="s">
        <v>298</v>
      </c>
      <c r="H126" s="78">
        <v>521673236</v>
      </c>
      <c r="I126" s="141" t="str">
        <f t="shared" si="4"/>
        <v>H1</v>
      </c>
    </row>
    <row r="127" spans="1:9">
      <c r="A127" s="76" t="s">
        <v>299</v>
      </c>
      <c r="B127" s="76" t="s">
        <v>300</v>
      </c>
      <c r="C127" s="5" t="str">
        <f t="shared" si="5"/>
        <v>HAMELIN Carl</v>
      </c>
      <c r="D127" s="153" t="s">
        <v>9</v>
      </c>
      <c r="E127" s="153" t="s">
        <v>10</v>
      </c>
      <c r="F127" s="77">
        <v>39.200000000000003</v>
      </c>
      <c r="G127" s="14" t="s">
        <v>298</v>
      </c>
      <c r="H127" s="78">
        <v>44222363</v>
      </c>
      <c r="I127" s="141" t="str">
        <f t="shared" si="4"/>
        <v>H3</v>
      </c>
    </row>
    <row r="128" spans="1:9">
      <c r="A128" s="79" t="s">
        <v>301</v>
      </c>
      <c r="B128" s="79" t="s">
        <v>64</v>
      </c>
      <c r="C128" s="5" t="str">
        <f t="shared" si="5"/>
        <v>DELIA Eric</v>
      </c>
      <c r="D128" s="167" t="s">
        <v>9</v>
      </c>
      <c r="E128" s="167" t="s">
        <v>10</v>
      </c>
      <c r="F128" s="168">
        <v>28</v>
      </c>
      <c r="G128" s="14" t="s">
        <v>298</v>
      </c>
      <c r="H128" s="78">
        <v>49251375</v>
      </c>
      <c r="I128" s="141" t="str">
        <f t="shared" si="4"/>
        <v>H3</v>
      </c>
    </row>
    <row r="129" spans="1:9">
      <c r="A129" s="76" t="s">
        <v>302</v>
      </c>
      <c r="B129" s="76" t="s">
        <v>303</v>
      </c>
      <c r="C129" s="5" t="str">
        <f t="shared" si="5"/>
        <v>ZACCAGNINO Sylvie</v>
      </c>
      <c r="D129" s="153" t="s">
        <v>9</v>
      </c>
      <c r="E129" s="153" t="s">
        <v>19</v>
      </c>
      <c r="F129" s="77">
        <v>25.3</v>
      </c>
      <c r="G129" s="14" t="s">
        <v>298</v>
      </c>
      <c r="H129" s="78">
        <v>513819335</v>
      </c>
      <c r="I129" s="141" t="str">
        <f t="shared" si="4"/>
        <v>F2</v>
      </c>
    </row>
    <row r="130" spans="1:9">
      <c r="A130" s="76" t="s">
        <v>304</v>
      </c>
      <c r="B130" s="76" t="s">
        <v>68</v>
      </c>
      <c r="C130" s="5" t="str">
        <f t="shared" ref="C130:C161" si="6">A130&amp;" "&amp;B130</f>
        <v>BACHELARD Sébastien</v>
      </c>
      <c r="D130" s="153" t="s">
        <v>9</v>
      </c>
      <c r="E130" s="153" t="s">
        <v>10</v>
      </c>
      <c r="F130" s="77">
        <v>11.8</v>
      </c>
      <c r="G130" s="14" t="s">
        <v>298</v>
      </c>
      <c r="H130" s="78">
        <v>543699178</v>
      </c>
      <c r="I130" s="141" t="str">
        <f t="shared" si="4"/>
        <v>H1</v>
      </c>
    </row>
    <row r="131" spans="1:9">
      <c r="A131" s="80" t="s">
        <v>305</v>
      </c>
      <c r="B131" s="80" t="s">
        <v>263</v>
      </c>
      <c r="C131" s="5" t="str">
        <f t="shared" si="6"/>
        <v>REVEL STEPHANE</v>
      </c>
      <c r="D131" s="154" t="s">
        <v>9</v>
      </c>
      <c r="E131" s="154" t="s">
        <v>10</v>
      </c>
      <c r="F131" s="16">
        <v>19.8</v>
      </c>
      <c r="G131" s="80" t="s">
        <v>306</v>
      </c>
      <c r="H131" s="82" t="s">
        <v>307</v>
      </c>
      <c r="I131" s="141" t="str">
        <f t="shared" si="4"/>
        <v>H2</v>
      </c>
    </row>
    <row r="132" spans="1:9">
      <c r="A132" s="81" t="s">
        <v>308</v>
      </c>
      <c r="B132" s="81" t="s">
        <v>309</v>
      </c>
      <c r="C132" s="5" t="str">
        <f t="shared" si="6"/>
        <v>MANSIOUS CHRISTOPHE</v>
      </c>
      <c r="D132" s="154" t="s">
        <v>9</v>
      </c>
      <c r="E132" s="154" t="s">
        <v>10</v>
      </c>
      <c r="F132" s="16">
        <v>8.6999999999999993</v>
      </c>
      <c r="G132" s="80" t="s">
        <v>306</v>
      </c>
      <c r="H132" s="82" t="s">
        <v>310</v>
      </c>
      <c r="I132" s="141" t="str">
        <f t="shared" ref="I132:I183" si="7">IF(E132="H",IF(F132&lt;15.5,"H1",IF(F132&lt;24.5,"H2","H3")),IF(E132="F",IF(F132&lt;24.5,"F1","F2"),""))</f>
        <v>H1</v>
      </c>
    </row>
    <row r="133" spans="1:9">
      <c r="A133" s="81" t="s">
        <v>311</v>
      </c>
      <c r="B133" s="81" t="s">
        <v>154</v>
      </c>
      <c r="C133" s="5" t="str">
        <f t="shared" si="6"/>
        <v>AYMARD FREDERIC</v>
      </c>
      <c r="D133" s="154" t="s">
        <v>9</v>
      </c>
      <c r="E133" s="154" t="s">
        <v>10</v>
      </c>
      <c r="F133" s="16">
        <v>19.2</v>
      </c>
      <c r="G133" s="80" t="s">
        <v>306</v>
      </c>
      <c r="H133" s="82" t="s">
        <v>312</v>
      </c>
      <c r="I133" s="141" t="str">
        <f t="shared" si="7"/>
        <v>H2</v>
      </c>
    </row>
    <row r="134" spans="1:9">
      <c r="A134" s="81" t="s">
        <v>313</v>
      </c>
      <c r="B134" s="81" t="s">
        <v>237</v>
      </c>
      <c r="C134" s="5" t="str">
        <f t="shared" si="6"/>
        <v>LACAZE NICOLAS</v>
      </c>
      <c r="D134" s="154" t="s">
        <v>9</v>
      </c>
      <c r="E134" s="154" t="s">
        <v>10</v>
      </c>
      <c r="F134" s="16">
        <v>18.3</v>
      </c>
      <c r="G134" s="80" t="s">
        <v>306</v>
      </c>
      <c r="H134" s="82" t="s">
        <v>314</v>
      </c>
      <c r="I134" s="141" t="str">
        <f t="shared" si="7"/>
        <v>H2</v>
      </c>
    </row>
    <row r="135" spans="1:9">
      <c r="A135" s="81" t="s">
        <v>315</v>
      </c>
      <c r="B135" s="81" t="s">
        <v>316</v>
      </c>
      <c r="C135" s="5" t="str">
        <f t="shared" si="6"/>
        <v>SOUBIRON bEATRICE</v>
      </c>
      <c r="D135" s="154" t="s">
        <v>9</v>
      </c>
      <c r="E135" s="154" t="s">
        <v>19</v>
      </c>
      <c r="F135" s="16">
        <v>-1.1000000000000001</v>
      </c>
      <c r="G135" s="80" t="s">
        <v>306</v>
      </c>
      <c r="H135" s="82" t="s">
        <v>317</v>
      </c>
      <c r="I135" s="141" t="str">
        <f t="shared" si="7"/>
        <v>F1</v>
      </c>
    </row>
    <row r="136" spans="1:9">
      <c r="A136" s="81" t="s">
        <v>318</v>
      </c>
      <c r="B136" s="81" t="s">
        <v>319</v>
      </c>
      <c r="C136" s="5" t="str">
        <f t="shared" si="6"/>
        <v>PRADERE GUILLAUME</v>
      </c>
      <c r="D136" s="154" t="s">
        <v>9</v>
      </c>
      <c r="E136" s="154" t="s">
        <v>10</v>
      </c>
      <c r="F136" s="16">
        <v>14.4</v>
      </c>
      <c r="G136" s="80" t="s">
        <v>306</v>
      </c>
      <c r="H136" s="82" t="s">
        <v>320</v>
      </c>
      <c r="I136" s="141" t="str">
        <f t="shared" si="7"/>
        <v>H1</v>
      </c>
    </row>
    <row r="137" spans="1:9">
      <c r="A137" s="33" t="s">
        <v>321</v>
      </c>
      <c r="B137" s="33" t="s">
        <v>322</v>
      </c>
      <c r="C137" s="5" t="str">
        <f t="shared" si="6"/>
        <v>DUEZ Pascal</v>
      </c>
      <c r="D137" s="144" t="s">
        <v>9</v>
      </c>
      <c r="E137" s="144" t="s">
        <v>10</v>
      </c>
      <c r="F137" s="16">
        <v>22.7</v>
      </c>
      <c r="G137" s="35" t="s">
        <v>323</v>
      </c>
      <c r="H137" s="34">
        <v>539064209</v>
      </c>
      <c r="I137" s="141" t="str">
        <f t="shared" si="7"/>
        <v>H2</v>
      </c>
    </row>
    <row r="138" spans="1:9">
      <c r="A138" s="33" t="s">
        <v>324</v>
      </c>
      <c r="B138" s="33" t="s">
        <v>325</v>
      </c>
      <c r="C138" s="5" t="str">
        <f t="shared" si="6"/>
        <v>GRANDADAM Nancy</v>
      </c>
      <c r="D138" s="144" t="s">
        <v>9</v>
      </c>
      <c r="E138" s="144" t="s">
        <v>19</v>
      </c>
      <c r="F138" s="16">
        <v>38.799999999999997</v>
      </c>
      <c r="G138" s="35" t="s">
        <v>323</v>
      </c>
      <c r="H138" s="34">
        <v>48634275</v>
      </c>
      <c r="I138" s="141" t="str">
        <f t="shared" si="7"/>
        <v>F2</v>
      </c>
    </row>
    <row r="139" spans="1:9">
      <c r="A139" s="33" t="s">
        <v>324</v>
      </c>
      <c r="B139" s="33" t="s">
        <v>50</v>
      </c>
      <c r="C139" s="5" t="str">
        <f t="shared" si="6"/>
        <v>GRANDADAM Philippe</v>
      </c>
      <c r="D139" s="144" t="s">
        <v>22</v>
      </c>
      <c r="E139" s="144" t="s">
        <v>10</v>
      </c>
      <c r="F139" s="16">
        <v>24.6</v>
      </c>
      <c r="G139" s="35" t="s">
        <v>323</v>
      </c>
      <c r="H139" s="34">
        <v>541310170</v>
      </c>
      <c r="I139" s="141" t="str">
        <f t="shared" si="7"/>
        <v>H3</v>
      </c>
    </row>
    <row r="140" spans="1:9">
      <c r="A140" s="33" t="s">
        <v>326</v>
      </c>
      <c r="B140" s="33" t="s">
        <v>238</v>
      </c>
      <c r="C140" s="5" t="str">
        <f t="shared" si="6"/>
        <v>NUGUES Alain</v>
      </c>
      <c r="D140" s="144" t="s">
        <v>9</v>
      </c>
      <c r="E140" s="144" t="s">
        <v>10</v>
      </c>
      <c r="F140" s="16">
        <v>40.1</v>
      </c>
      <c r="G140" s="35" t="s">
        <v>323</v>
      </c>
      <c r="H140" s="34">
        <v>44021187</v>
      </c>
      <c r="I140" s="141" t="str">
        <f t="shared" si="7"/>
        <v>H3</v>
      </c>
    </row>
    <row r="141" spans="1:9">
      <c r="A141" s="35" t="s">
        <v>326</v>
      </c>
      <c r="B141" s="35" t="s">
        <v>327</v>
      </c>
      <c r="C141" s="5" t="str">
        <f t="shared" si="6"/>
        <v>NUGUES Françoise</v>
      </c>
      <c r="D141" s="144" t="s">
        <v>22</v>
      </c>
      <c r="E141" s="144" t="s">
        <v>19</v>
      </c>
      <c r="F141" s="16">
        <v>24.3</v>
      </c>
      <c r="G141" s="35" t="s">
        <v>323</v>
      </c>
      <c r="H141" s="34">
        <v>44022185</v>
      </c>
      <c r="I141" s="141" t="str">
        <f t="shared" si="7"/>
        <v>F1</v>
      </c>
    </row>
    <row r="142" spans="1:9">
      <c r="A142" s="33" t="s">
        <v>328</v>
      </c>
      <c r="B142" s="33" t="s">
        <v>329</v>
      </c>
      <c r="C142" s="5" t="str">
        <f t="shared" si="6"/>
        <v>TOLINOS André</v>
      </c>
      <c r="D142" s="144" t="s">
        <v>9</v>
      </c>
      <c r="E142" s="144" t="s">
        <v>10</v>
      </c>
      <c r="F142" s="16">
        <v>22</v>
      </c>
      <c r="G142" s="35" t="s">
        <v>323</v>
      </c>
      <c r="H142" s="34">
        <v>515489091</v>
      </c>
      <c r="I142" s="141" t="str">
        <f t="shared" si="7"/>
        <v>H2</v>
      </c>
    </row>
    <row r="143" spans="1:9">
      <c r="A143" s="33" t="s">
        <v>330</v>
      </c>
      <c r="B143" s="33" t="s">
        <v>331</v>
      </c>
      <c r="C143" s="5" t="str">
        <f t="shared" si="6"/>
        <v>FERRIERES Regine</v>
      </c>
      <c r="D143" s="144" t="s">
        <v>9</v>
      </c>
      <c r="E143" s="144" t="s">
        <v>19</v>
      </c>
      <c r="F143" s="16">
        <v>32.4</v>
      </c>
      <c r="G143" s="35" t="s">
        <v>323</v>
      </c>
      <c r="H143" s="34">
        <v>43526302</v>
      </c>
      <c r="I143" s="141" t="str">
        <f t="shared" si="7"/>
        <v>F2</v>
      </c>
    </row>
    <row r="144" spans="1:9">
      <c r="A144" s="33" t="s">
        <v>332</v>
      </c>
      <c r="B144" s="33" t="s">
        <v>106</v>
      </c>
      <c r="C144" s="5" t="str">
        <f t="shared" si="6"/>
        <v>VIGIER Christophe</v>
      </c>
      <c r="D144" s="144" t="s">
        <v>9</v>
      </c>
      <c r="E144" s="144" t="s">
        <v>10</v>
      </c>
      <c r="F144" s="16">
        <v>15.1</v>
      </c>
      <c r="G144" s="35" t="s">
        <v>323</v>
      </c>
      <c r="H144" s="34">
        <v>518033111</v>
      </c>
      <c r="I144" s="141" t="str">
        <f t="shared" si="7"/>
        <v>H1</v>
      </c>
    </row>
    <row r="145" spans="1:9">
      <c r="A145" s="83" t="s">
        <v>333</v>
      </c>
      <c r="B145" s="83" t="s">
        <v>334</v>
      </c>
      <c r="C145" s="5" t="str">
        <f t="shared" si="6"/>
        <v>SOURIE Jean-Louis</v>
      </c>
      <c r="D145" s="155" t="s">
        <v>9</v>
      </c>
      <c r="E145" s="155" t="s">
        <v>10</v>
      </c>
      <c r="F145" s="84">
        <v>11.7</v>
      </c>
      <c r="G145" s="83" t="s">
        <v>335</v>
      </c>
      <c r="H145" s="85">
        <v>520481098</v>
      </c>
      <c r="I145" s="141" t="str">
        <f t="shared" si="7"/>
        <v>H1</v>
      </c>
    </row>
    <row r="146" spans="1:9">
      <c r="A146" s="86" t="s">
        <v>336</v>
      </c>
      <c r="B146" s="86" t="s">
        <v>337</v>
      </c>
      <c r="C146" s="5" t="str">
        <f t="shared" si="6"/>
        <v>LEGROS DANIEL</v>
      </c>
      <c r="D146" s="97" t="s">
        <v>9</v>
      </c>
      <c r="E146" s="97" t="s">
        <v>10</v>
      </c>
      <c r="F146" s="16">
        <v>20.5</v>
      </c>
      <c r="G146" s="86" t="s">
        <v>338</v>
      </c>
      <c r="H146" s="88">
        <v>520245343</v>
      </c>
      <c r="I146" s="141" t="str">
        <f t="shared" si="7"/>
        <v>H2</v>
      </c>
    </row>
    <row r="147" spans="1:9">
      <c r="A147" s="89" t="s">
        <v>339</v>
      </c>
      <c r="B147" s="89" t="s">
        <v>340</v>
      </c>
      <c r="C147" s="5" t="str">
        <f t="shared" si="6"/>
        <v>PARISSE JEAN-LOUIS</v>
      </c>
      <c r="D147" s="145" t="s">
        <v>9</v>
      </c>
      <c r="E147" s="145" t="s">
        <v>10</v>
      </c>
      <c r="F147" s="16">
        <v>16</v>
      </c>
      <c r="G147" s="89" t="s">
        <v>341</v>
      </c>
      <c r="H147" s="18">
        <v>44719097</v>
      </c>
      <c r="I147" s="141" t="str">
        <f t="shared" si="7"/>
        <v>H2</v>
      </c>
    </row>
    <row r="148" spans="1:9">
      <c r="A148" s="36" t="s">
        <v>342</v>
      </c>
      <c r="B148" s="36" t="s">
        <v>343</v>
      </c>
      <c r="C148" s="5" t="str">
        <f t="shared" si="6"/>
        <v>FRANCHI ANTOINE</v>
      </c>
      <c r="D148" s="145" t="s">
        <v>9</v>
      </c>
      <c r="E148" s="145" t="s">
        <v>10</v>
      </c>
      <c r="F148" s="16">
        <v>21.5</v>
      </c>
      <c r="G148" s="89" t="s">
        <v>341</v>
      </c>
      <c r="H148" s="18">
        <v>519009066</v>
      </c>
      <c r="I148" s="141" t="str">
        <f t="shared" si="7"/>
        <v>H2</v>
      </c>
    </row>
    <row r="149" spans="1:9">
      <c r="A149" s="36" t="s">
        <v>344</v>
      </c>
      <c r="B149" s="36" t="s">
        <v>222</v>
      </c>
      <c r="C149" s="5" t="str">
        <f t="shared" si="6"/>
        <v>LEIBMANN LAURENT</v>
      </c>
      <c r="D149" s="145" t="s">
        <v>9</v>
      </c>
      <c r="E149" s="145" t="s">
        <v>10</v>
      </c>
      <c r="F149" s="16">
        <v>19</v>
      </c>
      <c r="G149" s="89" t="s">
        <v>341</v>
      </c>
      <c r="H149" s="18">
        <v>47203021</v>
      </c>
      <c r="I149" s="141" t="str">
        <f t="shared" si="7"/>
        <v>H2</v>
      </c>
    </row>
    <row r="150" spans="1:9">
      <c r="A150" s="36" t="s">
        <v>345</v>
      </c>
      <c r="B150" s="36" t="s">
        <v>166</v>
      </c>
      <c r="C150" s="5" t="str">
        <f t="shared" si="6"/>
        <v>BARROT MICHEL</v>
      </c>
      <c r="D150" s="145" t="s">
        <v>9</v>
      </c>
      <c r="E150" s="145" t="s">
        <v>10</v>
      </c>
      <c r="F150" s="16">
        <v>19.2</v>
      </c>
      <c r="G150" s="89" t="s">
        <v>341</v>
      </c>
      <c r="H150" s="18">
        <v>520164109</v>
      </c>
      <c r="I150" s="141" t="str">
        <f t="shared" si="7"/>
        <v>H2</v>
      </c>
    </row>
    <row r="151" spans="1:9">
      <c r="A151" s="36" t="s">
        <v>284</v>
      </c>
      <c r="B151" s="36" t="s">
        <v>346</v>
      </c>
      <c r="C151" s="5" t="str">
        <f t="shared" si="6"/>
        <v>LEFEVRE THIERRY</v>
      </c>
      <c r="D151" s="145" t="s">
        <v>22</v>
      </c>
      <c r="E151" s="145" t="s">
        <v>10</v>
      </c>
      <c r="F151" s="16">
        <v>25.3</v>
      </c>
      <c r="G151" s="89" t="s">
        <v>341</v>
      </c>
      <c r="H151" s="18">
        <v>41214347</v>
      </c>
      <c r="I151" s="141" t="str">
        <f t="shared" si="7"/>
        <v>H3</v>
      </c>
    </row>
    <row r="152" spans="1:9">
      <c r="A152" s="36" t="s">
        <v>347</v>
      </c>
      <c r="B152" s="36" t="s">
        <v>348</v>
      </c>
      <c r="C152" s="5" t="str">
        <f t="shared" si="6"/>
        <v>REIS NATHALIE</v>
      </c>
      <c r="D152" s="145" t="s">
        <v>9</v>
      </c>
      <c r="E152" s="145" t="s">
        <v>19</v>
      </c>
      <c r="F152" s="16">
        <v>44.2</v>
      </c>
      <c r="G152" s="89" t="s">
        <v>341</v>
      </c>
      <c r="H152" s="18">
        <v>43027342</v>
      </c>
      <c r="I152" s="141" t="str">
        <f t="shared" si="7"/>
        <v>F2</v>
      </c>
    </row>
    <row r="153" spans="1:9">
      <c r="A153" s="36" t="s">
        <v>349</v>
      </c>
      <c r="B153" s="36" t="s">
        <v>350</v>
      </c>
      <c r="C153" s="5" t="str">
        <f t="shared" si="6"/>
        <v>BOUDON PIERRE</v>
      </c>
      <c r="D153" s="145" t="s">
        <v>9</v>
      </c>
      <c r="E153" s="145" t="s">
        <v>10</v>
      </c>
      <c r="F153" s="16">
        <v>13.6</v>
      </c>
      <c r="G153" s="89" t="s">
        <v>341</v>
      </c>
      <c r="H153" s="18">
        <v>43937161</v>
      </c>
      <c r="I153" s="141" t="str">
        <f t="shared" si="7"/>
        <v>H1</v>
      </c>
    </row>
    <row r="154" spans="1:9">
      <c r="A154" s="36" t="s">
        <v>351</v>
      </c>
      <c r="B154" s="36" t="s">
        <v>346</v>
      </c>
      <c r="C154" s="5" t="str">
        <f t="shared" si="6"/>
        <v>REYJAL THIERRY</v>
      </c>
      <c r="D154" s="145" t="s">
        <v>9</v>
      </c>
      <c r="E154" s="145" t="s">
        <v>10</v>
      </c>
      <c r="F154" s="16">
        <v>27.2</v>
      </c>
      <c r="G154" s="89" t="s">
        <v>341</v>
      </c>
      <c r="H154" s="18">
        <v>520733191</v>
      </c>
      <c r="I154" s="141" t="str">
        <f t="shared" si="7"/>
        <v>H3</v>
      </c>
    </row>
    <row r="155" spans="1:9">
      <c r="A155" s="36" t="s">
        <v>352</v>
      </c>
      <c r="B155" s="36" t="s">
        <v>353</v>
      </c>
      <c r="C155" s="5" t="str">
        <f t="shared" si="6"/>
        <v>GROLLEAU ANNE-CECILE</v>
      </c>
      <c r="D155" s="145" t="s">
        <v>9</v>
      </c>
      <c r="E155" s="145" t="s">
        <v>19</v>
      </c>
      <c r="F155" s="16">
        <v>27.3</v>
      </c>
      <c r="G155" s="89" t="s">
        <v>341</v>
      </c>
      <c r="H155" s="18">
        <v>537852012</v>
      </c>
      <c r="I155" s="141" t="str">
        <f t="shared" si="7"/>
        <v>F2</v>
      </c>
    </row>
    <row r="156" spans="1:9">
      <c r="A156" s="36" t="s">
        <v>354</v>
      </c>
      <c r="B156" s="36" t="s">
        <v>355</v>
      </c>
      <c r="C156" s="5" t="str">
        <f t="shared" si="6"/>
        <v>RICHARD PASCAL</v>
      </c>
      <c r="D156" s="145" t="s">
        <v>9</v>
      </c>
      <c r="E156" s="145" t="s">
        <v>10</v>
      </c>
      <c r="F156" s="16">
        <v>27.6</v>
      </c>
      <c r="G156" s="89" t="s">
        <v>341</v>
      </c>
      <c r="H156" s="18">
        <v>516473060</v>
      </c>
      <c r="I156" s="141" t="str">
        <f t="shared" si="7"/>
        <v>H3</v>
      </c>
    </row>
    <row r="157" spans="1:9">
      <c r="A157" s="36" t="s">
        <v>356</v>
      </c>
      <c r="B157" s="36" t="s">
        <v>268</v>
      </c>
      <c r="C157" s="5" t="str">
        <f t="shared" si="6"/>
        <v>DESHAYES SYLVAIN</v>
      </c>
      <c r="D157" s="145" t="s">
        <v>9</v>
      </c>
      <c r="E157" s="145" t="s">
        <v>10</v>
      </c>
      <c r="F157" s="16">
        <v>26.1</v>
      </c>
      <c r="G157" s="89" t="s">
        <v>341</v>
      </c>
      <c r="H157" s="18">
        <v>528596227</v>
      </c>
      <c r="I157" s="141" t="str">
        <f t="shared" si="7"/>
        <v>H3</v>
      </c>
    </row>
    <row r="158" spans="1:9">
      <c r="A158" s="36" t="s">
        <v>357</v>
      </c>
      <c r="B158" s="36" t="s">
        <v>358</v>
      </c>
      <c r="C158" s="5" t="str">
        <f t="shared" si="6"/>
        <v>BEAUDOUIN ROMAIN</v>
      </c>
      <c r="D158" s="145" t="s">
        <v>9</v>
      </c>
      <c r="E158" s="145" t="s">
        <v>10</v>
      </c>
      <c r="F158" s="16">
        <v>18.3</v>
      </c>
      <c r="G158" s="89" t="s">
        <v>341</v>
      </c>
      <c r="H158" s="18">
        <v>542293250</v>
      </c>
      <c r="I158" s="141" t="str">
        <f t="shared" si="7"/>
        <v>H2</v>
      </c>
    </row>
    <row r="159" spans="1:9">
      <c r="A159" s="36" t="s">
        <v>359</v>
      </c>
      <c r="B159" s="36" t="s">
        <v>159</v>
      </c>
      <c r="C159" s="5" t="str">
        <f t="shared" si="6"/>
        <v>PEAULT FRANCK</v>
      </c>
      <c r="D159" s="145" t="s">
        <v>9</v>
      </c>
      <c r="E159" s="145" t="s">
        <v>10</v>
      </c>
      <c r="F159" s="16">
        <v>8.6</v>
      </c>
      <c r="G159" s="89" t="s">
        <v>341</v>
      </c>
      <c r="H159" s="18">
        <v>521429152</v>
      </c>
      <c r="I159" s="141" t="str">
        <f t="shared" si="7"/>
        <v>H1</v>
      </c>
    </row>
    <row r="160" spans="1:9">
      <c r="A160" s="36" t="s">
        <v>360</v>
      </c>
      <c r="B160" s="36" t="s">
        <v>361</v>
      </c>
      <c r="C160" s="5" t="str">
        <f t="shared" si="6"/>
        <v>HAGEMAN VALERIE</v>
      </c>
      <c r="D160" s="145" t="s">
        <v>22</v>
      </c>
      <c r="E160" s="145" t="s">
        <v>19</v>
      </c>
      <c r="F160" s="16">
        <v>43.5</v>
      </c>
      <c r="G160" s="89" t="s">
        <v>341</v>
      </c>
      <c r="H160" s="18">
        <v>533591301</v>
      </c>
      <c r="I160" s="141" t="str">
        <f t="shared" si="7"/>
        <v>F2</v>
      </c>
    </row>
    <row r="161" spans="1:9">
      <c r="A161" s="36" t="s">
        <v>362</v>
      </c>
      <c r="B161" s="36" t="s">
        <v>237</v>
      </c>
      <c r="C161" s="5" t="str">
        <f t="shared" si="6"/>
        <v>DELWASSE NICOLAS</v>
      </c>
      <c r="D161" s="145" t="s">
        <v>9</v>
      </c>
      <c r="E161" s="145" t="s">
        <v>10</v>
      </c>
      <c r="F161" s="16">
        <v>18.5</v>
      </c>
      <c r="G161" s="89" t="s">
        <v>341</v>
      </c>
      <c r="H161" s="18">
        <v>541157186</v>
      </c>
      <c r="I161" s="141" t="str">
        <f t="shared" si="7"/>
        <v>H2</v>
      </c>
    </row>
    <row r="162" spans="1:9">
      <c r="A162" s="90" t="s">
        <v>363</v>
      </c>
      <c r="B162" s="90" t="s">
        <v>364</v>
      </c>
      <c r="C162" s="5" t="str">
        <f t="shared" ref="C162:C183" si="8">A162&amp;" "&amp;B162</f>
        <v>VAN LABEKE JULIEN</v>
      </c>
      <c r="D162" s="156" t="s">
        <v>9</v>
      </c>
      <c r="E162" s="156" t="s">
        <v>10</v>
      </c>
      <c r="F162" s="16">
        <v>15.8</v>
      </c>
      <c r="G162" s="90" t="s">
        <v>365</v>
      </c>
      <c r="H162" s="91">
        <v>540404133</v>
      </c>
      <c r="I162" s="141" t="str">
        <f t="shared" si="7"/>
        <v>H2</v>
      </c>
    </row>
    <row r="163" spans="1:9">
      <c r="A163" s="91" t="s">
        <v>366</v>
      </c>
      <c r="B163" s="91" t="s">
        <v>367</v>
      </c>
      <c r="C163" s="5" t="str">
        <f t="shared" si="8"/>
        <v>HOUSSIN MARIE CHRISTINE</v>
      </c>
      <c r="D163" s="156" t="s">
        <v>9</v>
      </c>
      <c r="E163" s="156" t="s">
        <v>19</v>
      </c>
      <c r="F163" s="16">
        <v>24.9</v>
      </c>
      <c r="G163" s="90" t="s">
        <v>365</v>
      </c>
      <c r="H163" s="91">
        <v>43662297</v>
      </c>
      <c r="I163" s="141" t="str">
        <f t="shared" si="7"/>
        <v>F2</v>
      </c>
    </row>
    <row r="164" spans="1:9">
      <c r="A164" s="91" t="s">
        <v>368</v>
      </c>
      <c r="B164" s="91" t="s">
        <v>268</v>
      </c>
      <c r="C164" s="5" t="str">
        <f t="shared" si="8"/>
        <v>VELU SYLVAIN</v>
      </c>
      <c r="D164" s="156" t="s">
        <v>9</v>
      </c>
      <c r="E164" s="156" t="s">
        <v>10</v>
      </c>
      <c r="F164" s="16">
        <v>19.7</v>
      </c>
      <c r="G164" s="90" t="s">
        <v>365</v>
      </c>
      <c r="H164" s="91">
        <v>516766253</v>
      </c>
      <c r="I164" s="141" t="str">
        <f t="shared" si="7"/>
        <v>H2</v>
      </c>
    </row>
    <row r="165" spans="1:9">
      <c r="A165" s="91" t="s">
        <v>369</v>
      </c>
      <c r="B165" s="91" t="s">
        <v>370</v>
      </c>
      <c r="C165" s="5" t="str">
        <f t="shared" si="8"/>
        <v>ADAM HUBERT</v>
      </c>
      <c r="D165" s="156" t="s">
        <v>9</v>
      </c>
      <c r="E165" s="156" t="s">
        <v>10</v>
      </c>
      <c r="F165" s="16">
        <v>27.8</v>
      </c>
      <c r="G165" s="90" t="s">
        <v>365</v>
      </c>
      <c r="H165" s="91">
        <v>540498177</v>
      </c>
      <c r="I165" s="141" t="str">
        <f t="shared" si="7"/>
        <v>H3</v>
      </c>
    </row>
    <row r="166" spans="1:9">
      <c r="A166" s="91" t="s">
        <v>371</v>
      </c>
      <c r="B166" s="91" t="s">
        <v>372</v>
      </c>
      <c r="C166" s="5" t="str">
        <f t="shared" si="8"/>
        <v>VINSSIAT JEAN PAUL</v>
      </c>
      <c r="D166" s="156" t="s">
        <v>9</v>
      </c>
      <c r="E166" s="156" t="s">
        <v>10</v>
      </c>
      <c r="F166" s="16">
        <v>29.4</v>
      </c>
      <c r="G166" s="90" t="s">
        <v>365</v>
      </c>
      <c r="H166" s="91">
        <v>42577182</v>
      </c>
      <c r="I166" s="141" t="str">
        <f t="shared" si="7"/>
        <v>H3</v>
      </c>
    </row>
    <row r="167" spans="1:9">
      <c r="A167" s="91" t="s">
        <v>373</v>
      </c>
      <c r="B167" s="91" t="s">
        <v>374</v>
      </c>
      <c r="C167" s="5" t="str">
        <f t="shared" si="8"/>
        <v>HOCHIN DIDIER</v>
      </c>
      <c r="D167" s="156" t="s">
        <v>9</v>
      </c>
      <c r="E167" s="156" t="s">
        <v>10</v>
      </c>
      <c r="F167" s="16">
        <v>12.8</v>
      </c>
      <c r="G167" s="90" t="s">
        <v>365</v>
      </c>
      <c r="H167" s="91">
        <v>49513048</v>
      </c>
      <c r="I167" s="141" t="str">
        <f t="shared" si="7"/>
        <v>H1</v>
      </c>
    </row>
    <row r="168" spans="1:9">
      <c r="A168" s="91" t="s">
        <v>375</v>
      </c>
      <c r="B168" s="91" t="s">
        <v>376</v>
      </c>
      <c r="C168" s="5" t="str">
        <f t="shared" si="8"/>
        <v>DELAHAYE OLIVIER</v>
      </c>
      <c r="D168" s="156" t="s">
        <v>9</v>
      </c>
      <c r="E168" s="156" t="s">
        <v>10</v>
      </c>
      <c r="F168" s="16">
        <v>19.3</v>
      </c>
      <c r="G168" s="90" t="s">
        <v>365</v>
      </c>
      <c r="H168" s="91">
        <v>521567244</v>
      </c>
      <c r="I168" s="141" t="str">
        <f t="shared" si="7"/>
        <v>H2</v>
      </c>
    </row>
    <row r="169" spans="1:9">
      <c r="A169" s="91" t="s">
        <v>377</v>
      </c>
      <c r="B169" s="91" t="s">
        <v>378</v>
      </c>
      <c r="C169" s="5" t="str">
        <f t="shared" si="8"/>
        <v>SIMONIN MARIE CLAIRE</v>
      </c>
      <c r="D169" s="156" t="s">
        <v>9</v>
      </c>
      <c r="E169" s="156" t="s">
        <v>19</v>
      </c>
      <c r="F169" s="16">
        <v>40.1</v>
      </c>
      <c r="G169" s="90" t="s">
        <v>365</v>
      </c>
      <c r="H169" s="91">
        <v>48338190</v>
      </c>
      <c r="I169" s="141" t="str">
        <f t="shared" si="7"/>
        <v>F2</v>
      </c>
    </row>
    <row r="170" spans="1:9">
      <c r="A170" s="91" t="s">
        <v>379</v>
      </c>
      <c r="B170" s="91" t="s">
        <v>380</v>
      </c>
      <c r="C170" s="5" t="str">
        <f t="shared" si="8"/>
        <v>DARREAU SEBASTIEN</v>
      </c>
      <c r="D170" s="156" t="s">
        <v>9</v>
      </c>
      <c r="E170" s="156" t="s">
        <v>10</v>
      </c>
      <c r="F170" s="16">
        <v>15.9</v>
      </c>
      <c r="G170" s="90" t="s">
        <v>365</v>
      </c>
      <c r="H170" s="91">
        <v>530108197</v>
      </c>
      <c r="I170" s="141" t="str">
        <f t="shared" si="7"/>
        <v>H2</v>
      </c>
    </row>
    <row r="171" spans="1:9">
      <c r="A171" s="92" t="s">
        <v>377</v>
      </c>
      <c r="B171" s="158" t="s">
        <v>381</v>
      </c>
      <c r="C171" s="5" t="str">
        <f t="shared" si="8"/>
        <v xml:space="preserve">SIMONIN PATRICK </v>
      </c>
      <c r="D171" s="156" t="s">
        <v>22</v>
      </c>
      <c r="E171" s="156" t="s">
        <v>10</v>
      </c>
      <c r="F171" s="16">
        <v>30.3</v>
      </c>
      <c r="G171" s="90" t="s">
        <v>365</v>
      </c>
      <c r="H171" s="159">
        <v>524945071</v>
      </c>
      <c r="I171" s="141" t="str">
        <f t="shared" si="7"/>
        <v>H3</v>
      </c>
    </row>
    <row r="172" spans="1:9">
      <c r="A172" s="169" t="s">
        <v>382</v>
      </c>
      <c r="B172" s="169" t="s">
        <v>383</v>
      </c>
      <c r="C172" s="5" t="str">
        <f t="shared" si="8"/>
        <v>PIERRE  HERVE</v>
      </c>
      <c r="D172" s="157" t="s">
        <v>9</v>
      </c>
      <c r="E172" s="157" t="s">
        <v>10</v>
      </c>
      <c r="F172" s="16">
        <v>17.600000000000001</v>
      </c>
      <c r="G172" s="169" t="s">
        <v>384</v>
      </c>
      <c r="H172" s="94" t="s">
        <v>385</v>
      </c>
      <c r="I172" s="141" t="str">
        <f t="shared" si="7"/>
        <v>H2</v>
      </c>
    </row>
    <row r="173" spans="1:9">
      <c r="A173" s="93" t="s">
        <v>339</v>
      </c>
      <c r="B173" s="93" t="s">
        <v>265</v>
      </c>
      <c r="C173" s="5" t="str">
        <f t="shared" si="8"/>
        <v>PARISSE AGNES</v>
      </c>
      <c r="D173" s="157" t="s">
        <v>9</v>
      </c>
      <c r="E173" s="157" t="s">
        <v>19</v>
      </c>
      <c r="F173" s="16">
        <v>23</v>
      </c>
      <c r="G173" s="169" t="s">
        <v>384</v>
      </c>
      <c r="H173" s="94" t="s">
        <v>386</v>
      </c>
      <c r="I173" s="141" t="str">
        <f t="shared" si="7"/>
        <v>F1</v>
      </c>
    </row>
    <row r="174" spans="1:9">
      <c r="A174" s="93" t="s">
        <v>387</v>
      </c>
      <c r="B174" s="93" t="s">
        <v>388</v>
      </c>
      <c r="C174" s="5" t="str">
        <f t="shared" si="8"/>
        <v>MORFIN ALAIN</v>
      </c>
      <c r="D174" s="157" t="s">
        <v>22</v>
      </c>
      <c r="E174" s="157" t="s">
        <v>10</v>
      </c>
      <c r="F174" s="16">
        <v>18.2</v>
      </c>
      <c r="G174" s="169" t="s">
        <v>384</v>
      </c>
      <c r="H174" s="94" t="s">
        <v>389</v>
      </c>
      <c r="I174" s="141" t="str">
        <f t="shared" si="7"/>
        <v>H2</v>
      </c>
    </row>
    <row r="175" spans="1:9">
      <c r="A175" s="15" t="s">
        <v>390</v>
      </c>
      <c r="B175" s="15" t="s">
        <v>225</v>
      </c>
      <c r="C175" s="5" t="str">
        <f t="shared" si="8"/>
        <v>BERTON Nicolas</v>
      </c>
      <c r="D175" s="95" t="s">
        <v>9</v>
      </c>
      <c r="E175" s="95" t="s">
        <v>10</v>
      </c>
      <c r="F175" s="16">
        <v>11.5</v>
      </c>
      <c r="G175" s="14" t="s">
        <v>391</v>
      </c>
      <c r="H175" s="96" t="s">
        <v>392</v>
      </c>
      <c r="I175" s="141" t="str">
        <f t="shared" si="7"/>
        <v>H1</v>
      </c>
    </row>
    <row r="176" spans="1:9">
      <c r="A176" s="15" t="s">
        <v>393</v>
      </c>
      <c r="B176" s="15" t="s">
        <v>28</v>
      </c>
      <c r="C176" s="5" t="str">
        <f t="shared" si="8"/>
        <v>HOUPIN Gilles</v>
      </c>
      <c r="D176" s="95" t="s">
        <v>9</v>
      </c>
      <c r="E176" s="95" t="s">
        <v>10</v>
      </c>
      <c r="F176" s="16">
        <v>16.100000000000001</v>
      </c>
      <c r="G176" s="14" t="s">
        <v>391</v>
      </c>
      <c r="H176" s="96" t="s">
        <v>394</v>
      </c>
      <c r="I176" s="141" t="str">
        <f t="shared" si="7"/>
        <v>H2</v>
      </c>
    </row>
    <row r="177" spans="1:9">
      <c r="A177" s="15" t="s">
        <v>395</v>
      </c>
      <c r="B177" s="15" t="s">
        <v>396</v>
      </c>
      <c r="C177" s="5" t="str">
        <f t="shared" si="8"/>
        <v>PESTA Jonathan</v>
      </c>
      <c r="D177" s="95" t="s">
        <v>9</v>
      </c>
      <c r="E177" s="95" t="s">
        <v>10</v>
      </c>
      <c r="F177" s="16">
        <v>24.6</v>
      </c>
      <c r="G177" s="14" t="s">
        <v>391</v>
      </c>
      <c r="H177" s="15">
        <v>44509307</v>
      </c>
      <c r="I177" s="141" t="str">
        <f t="shared" si="7"/>
        <v>H3</v>
      </c>
    </row>
    <row r="178" spans="1:9">
      <c r="A178" s="15" t="s">
        <v>397</v>
      </c>
      <c r="B178" s="15" t="s">
        <v>398</v>
      </c>
      <c r="C178" s="5" t="str">
        <f t="shared" si="8"/>
        <v>PETITFRERE Olivier</v>
      </c>
      <c r="D178" s="95" t="s">
        <v>9</v>
      </c>
      <c r="E178" s="95" t="s">
        <v>10</v>
      </c>
      <c r="F178" s="16">
        <v>14.5</v>
      </c>
      <c r="G178" s="14" t="s">
        <v>391</v>
      </c>
      <c r="H178" s="15">
        <v>536829228</v>
      </c>
      <c r="I178" s="141" t="str">
        <f t="shared" si="7"/>
        <v>H1</v>
      </c>
    </row>
    <row r="179" spans="1:9">
      <c r="A179" s="14" t="s">
        <v>399</v>
      </c>
      <c r="B179" s="14" t="s">
        <v>400</v>
      </c>
      <c r="C179" s="5" t="str">
        <f t="shared" si="8"/>
        <v>SEMBLAT Charles Carol</v>
      </c>
      <c r="D179" s="95" t="s">
        <v>9</v>
      </c>
      <c r="E179" s="95" t="s">
        <v>10</v>
      </c>
      <c r="F179" s="16">
        <v>18.7</v>
      </c>
      <c r="G179" s="14" t="s">
        <v>391</v>
      </c>
      <c r="H179" s="96" t="s">
        <v>401</v>
      </c>
      <c r="I179" s="141" t="str">
        <f t="shared" si="7"/>
        <v>H2</v>
      </c>
    </row>
    <row r="180" spans="1:9">
      <c r="A180" s="15" t="s">
        <v>402</v>
      </c>
      <c r="B180" s="15" t="s">
        <v>50</v>
      </c>
      <c r="C180" s="5" t="str">
        <f t="shared" si="8"/>
        <v>WEBER  Philippe</v>
      </c>
      <c r="D180" s="95" t="s">
        <v>9</v>
      </c>
      <c r="E180" s="95" t="s">
        <v>10</v>
      </c>
      <c r="F180" s="16">
        <v>17</v>
      </c>
      <c r="G180" s="14" t="s">
        <v>391</v>
      </c>
      <c r="H180" s="96" t="s">
        <v>403</v>
      </c>
      <c r="I180" s="141" t="str">
        <f t="shared" si="7"/>
        <v>H2</v>
      </c>
    </row>
    <row r="181" spans="1:9">
      <c r="A181" s="87" t="s">
        <v>404</v>
      </c>
      <c r="B181" s="87" t="s">
        <v>405</v>
      </c>
      <c r="C181" s="5" t="str">
        <f t="shared" si="8"/>
        <v>RASANJISON Fleury</v>
      </c>
      <c r="D181" s="97" t="s">
        <v>9</v>
      </c>
      <c r="E181" s="98" t="s">
        <v>10</v>
      </c>
      <c r="F181" s="99">
        <v>15</v>
      </c>
      <c r="G181" s="87" t="s">
        <v>406</v>
      </c>
      <c r="H181" s="100">
        <v>534037319</v>
      </c>
      <c r="I181" s="141" t="str">
        <f t="shared" si="7"/>
        <v>H1</v>
      </c>
    </row>
    <row r="182" spans="1:9">
      <c r="A182" s="170" t="s">
        <v>407</v>
      </c>
      <c r="B182" s="170" t="s">
        <v>408</v>
      </c>
      <c r="C182" s="5" t="str">
        <f t="shared" si="8"/>
        <v>BENASSI  Thibaud</v>
      </c>
      <c r="D182" s="160" t="s">
        <v>22</v>
      </c>
      <c r="E182" s="160" t="s">
        <v>10</v>
      </c>
      <c r="F182" s="36" t="s">
        <v>409</v>
      </c>
      <c r="G182" s="170" t="s">
        <v>410</v>
      </c>
      <c r="H182" s="170">
        <v>510707363</v>
      </c>
      <c r="I182" s="141" t="str">
        <f t="shared" si="7"/>
        <v>H3</v>
      </c>
    </row>
    <row r="183" spans="1:9">
      <c r="A183" s="170" t="s">
        <v>411</v>
      </c>
      <c r="B183" s="170" t="s">
        <v>412</v>
      </c>
      <c r="C183" s="5" t="str">
        <f t="shared" si="8"/>
        <v>JACOB sebastien</v>
      </c>
      <c r="D183" s="160" t="s">
        <v>22</v>
      </c>
      <c r="E183" s="160" t="s">
        <v>10</v>
      </c>
      <c r="F183" s="15">
        <v>18.100000000000001</v>
      </c>
      <c r="G183" s="170" t="s">
        <v>410</v>
      </c>
      <c r="H183" s="170">
        <v>45373347</v>
      </c>
      <c r="I183" s="141" t="str">
        <f t="shared" si="7"/>
        <v>H2</v>
      </c>
    </row>
  </sheetData>
  <autoFilter ref="A1:H183"/>
  <conditionalFormatting sqref="I1:I1048576">
    <cfRule type="cellIs" dxfId="289" priority="2" operator="equal">
      <formula>"F2"</formula>
    </cfRule>
    <cfRule type="cellIs" dxfId="288" priority="6" operator="equal">
      <formula>"F1"</formula>
    </cfRule>
    <cfRule type="cellIs" dxfId="287" priority="7" operator="equal">
      <formula>"H3"</formula>
    </cfRule>
    <cfRule type="cellIs" dxfId="286" priority="8" operator="equal">
      <formula>"H2"</formula>
    </cfRule>
    <cfRule type="cellIs" dxfId="285" priority="13" operator="equal">
      <formula>"H1"</formula>
    </cfRule>
  </conditionalFormatting>
  <conditionalFormatting sqref="D1:D1048576">
    <cfRule type="cellIs" dxfId="284" priority="1" operator="equal">
      <formula>"E"</formula>
    </cfRule>
  </conditionalFormatting>
  <dataValidations count="3">
    <dataValidation allowBlank="1" showInputMessage="1" showErrorMessage="1" errorTitle="mauvaise saisie" error="F pour Femme_x000a_H pour Homme" promptTitle="SAISIE OBLIGATOIRE SVP" prompt="merci !" sqref="E151:E152"/>
    <dataValidation type="list" allowBlank="1" showInputMessage="1" showErrorMessage="1" sqref="E182:E183 E53:E66 E84:E125 E131:E150 E153:E180 E2:E32">
      <formula1>"F,H"</formula1>
    </dataValidation>
    <dataValidation type="list" allowBlank="1" showInputMessage="1" showErrorMessage="1" sqref="D131:D147 D153:D171 D53:D66 D84:D125 D175:D181 D2:D32">
      <formula1>"S,E"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68"/>
  <sheetViews>
    <sheetView workbookViewId="0">
      <selection activeCell="A3" sqref="A3:XFD3"/>
    </sheetView>
  </sheetViews>
  <sheetFormatPr baseColWidth="10" defaultRowHeight="15"/>
  <cols>
    <col min="1" max="1" width="21.5703125" customWidth="1"/>
    <col min="2" max="2" width="16.5703125" customWidth="1"/>
    <col min="3" max="3" width="32.28515625" customWidth="1"/>
    <col min="4" max="4" width="8.7109375" customWidth="1"/>
    <col min="5" max="5" width="8.140625" customWidth="1"/>
    <col min="6" max="6" width="9.28515625" customWidth="1"/>
    <col min="7" max="7" width="12" customWidth="1"/>
    <col min="9" max="9" width="9.7109375" customWidth="1"/>
  </cols>
  <sheetData>
    <row r="1" spans="1:15">
      <c r="A1" s="1" t="s">
        <v>0</v>
      </c>
      <c r="B1" s="1" t="s">
        <v>1</v>
      </c>
      <c r="C1" s="1" t="s">
        <v>446</v>
      </c>
      <c r="D1" s="1" t="s">
        <v>2</v>
      </c>
      <c r="E1" s="1" t="s">
        <v>3</v>
      </c>
      <c r="F1" s="234" t="s">
        <v>453</v>
      </c>
      <c r="G1" s="1" t="s">
        <v>5</v>
      </c>
      <c r="H1" s="3" t="s">
        <v>6</v>
      </c>
      <c r="I1" s="161" t="s">
        <v>445</v>
      </c>
    </row>
    <row r="2" spans="1:15">
      <c r="A2" s="172" t="s">
        <v>369</v>
      </c>
      <c r="B2" s="172" t="s">
        <v>370</v>
      </c>
      <c r="C2" s="5" t="str">
        <f t="shared" ref="C2:C30" si="0">A2&amp;" "&amp;B2</f>
        <v>ADAM HUBERT</v>
      </c>
      <c r="D2" s="186" t="s">
        <v>9</v>
      </c>
      <c r="E2" s="156" t="s">
        <v>10</v>
      </c>
      <c r="F2" s="16">
        <v>29.4</v>
      </c>
      <c r="G2" s="90" t="s">
        <v>365</v>
      </c>
      <c r="H2" s="172">
        <v>540498177</v>
      </c>
      <c r="I2" s="141" t="str">
        <f>IF(E2="H",IF(F2&lt;15.5,"H1",IF(F2&lt;24.5,"H2","H3")),IF(E2="F",IF(F2&lt;24.5,"F1","F2"),""))</f>
        <v>H3</v>
      </c>
    </row>
    <row r="3" spans="1:15">
      <c r="A3" s="172" t="s">
        <v>277</v>
      </c>
      <c r="B3" s="172" t="s">
        <v>278</v>
      </c>
      <c r="C3" s="5" t="str">
        <f t="shared" si="0"/>
        <v>ALAMICHEL Valérie</v>
      </c>
      <c r="D3" s="152" t="s">
        <v>22</v>
      </c>
      <c r="E3" s="152" t="s">
        <v>19</v>
      </c>
      <c r="F3" s="16">
        <v>34.1</v>
      </c>
      <c r="G3" s="74" t="s">
        <v>276</v>
      </c>
      <c r="H3" s="192">
        <v>522832259</v>
      </c>
      <c r="I3" s="141" t="str">
        <f t="shared" ref="I3:I62" si="1">IF(E3="H",IF(F3&lt;15.5,"H1",IF(F3&lt;24.5,"H2","H3")),IF(E3="F",IF(F3&lt;24.5,"F1","F2"),""))</f>
        <v>F2</v>
      </c>
    </row>
    <row r="4" spans="1:15">
      <c r="A4" s="174" t="s">
        <v>272</v>
      </c>
      <c r="B4" s="174" t="s">
        <v>273</v>
      </c>
      <c r="C4" s="5" t="str">
        <f t="shared" si="0"/>
        <v>ALLAIN LOIC</v>
      </c>
      <c r="D4" s="186" t="s">
        <v>9</v>
      </c>
      <c r="E4" s="151" t="s">
        <v>10</v>
      </c>
      <c r="F4" s="16">
        <v>32.6</v>
      </c>
      <c r="G4" s="71" t="s">
        <v>264</v>
      </c>
      <c r="H4" s="192">
        <v>527813190</v>
      </c>
      <c r="I4" s="141" t="str">
        <f t="shared" si="1"/>
        <v>H3</v>
      </c>
    </row>
    <row r="5" spans="1:15" ht="15.75">
      <c r="A5" s="175" t="s">
        <v>101</v>
      </c>
      <c r="B5" s="175" t="s">
        <v>102</v>
      </c>
      <c r="C5" s="5" t="str">
        <f t="shared" si="0"/>
        <v>ANDURAND Jérôme</v>
      </c>
      <c r="D5" s="187" t="s">
        <v>9</v>
      </c>
      <c r="E5" s="142" t="s">
        <v>10</v>
      </c>
      <c r="F5" s="26">
        <v>15.4</v>
      </c>
      <c r="G5" s="86" t="s">
        <v>78</v>
      </c>
      <c r="H5" s="193">
        <v>514507116</v>
      </c>
      <c r="I5" s="141" t="str">
        <f t="shared" si="1"/>
        <v>H1</v>
      </c>
    </row>
    <row r="6" spans="1:15">
      <c r="A6" s="172" t="s">
        <v>256</v>
      </c>
      <c r="B6" s="172" t="s">
        <v>257</v>
      </c>
      <c r="C6" s="5" t="str">
        <f t="shared" si="0"/>
        <v>ASTIER DOMINIQUE</v>
      </c>
      <c r="D6" s="186" t="s">
        <v>9</v>
      </c>
      <c r="E6" s="149" t="s">
        <v>10</v>
      </c>
      <c r="F6" s="16">
        <v>24.6</v>
      </c>
      <c r="G6" s="57" t="s">
        <v>255</v>
      </c>
      <c r="H6" s="192">
        <v>47116117</v>
      </c>
      <c r="I6" s="141" t="str">
        <f t="shared" si="1"/>
        <v>H3</v>
      </c>
    </row>
    <row r="7" spans="1:15" ht="16.5" thickBot="1">
      <c r="A7" s="173" t="s">
        <v>172</v>
      </c>
      <c r="B7" s="176" t="s">
        <v>173</v>
      </c>
      <c r="C7" s="5" t="str">
        <f t="shared" si="0"/>
        <v>AUBRY MARC</v>
      </c>
      <c r="D7" s="187" t="s">
        <v>9</v>
      </c>
      <c r="E7" s="147" t="s">
        <v>10</v>
      </c>
      <c r="F7" s="26">
        <v>20.2</v>
      </c>
      <c r="G7" s="74" t="s">
        <v>156</v>
      </c>
      <c r="H7" s="194" t="s">
        <v>174</v>
      </c>
      <c r="I7" s="141" t="str">
        <f t="shared" si="1"/>
        <v>H2</v>
      </c>
    </row>
    <row r="8" spans="1:15" ht="15.75">
      <c r="A8" s="172" t="s">
        <v>311</v>
      </c>
      <c r="B8" s="172" t="s">
        <v>154</v>
      </c>
      <c r="C8" s="5" t="str">
        <f t="shared" si="0"/>
        <v>AYMARD FREDERIC</v>
      </c>
      <c r="D8" s="186" t="s">
        <v>9</v>
      </c>
      <c r="E8" s="154" t="s">
        <v>10</v>
      </c>
      <c r="F8" s="16">
        <v>16.5</v>
      </c>
      <c r="G8" s="80" t="s">
        <v>306</v>
      </c>
      <c r="H8" s="195" t="s">
        <v>312</v>
      </c>
      <c r="I8" s="141" t="str">
        <f t="shared" si="1"/>
        <v>H2</v>
      </c>
      <c r="K8" s="214" t="s">
        <v>502</v>
      </c>
      <c r="L8" s="215"/>
      <c r="M8" s="216"/>
      <c r="N8" s="216"/>
      <c r="O8" s="217"/>
    </row>
    <row r="9" spans="1:15" ht="16.5" thickBot="1">
      <c r="A9" s="177" t="s">
        <v>304</v>
      </c>
      <c r="B9" s="177" t="s">
        <v>68</v>
      </c>
      <c r="C9" s="5" t="str">
        <f t="shared" si="0"/>
        <v>BACHELARD Sébastien</v>
      </c>
      <c r="D9" s="188" t="s">
        <v>9</v>
      </c>
      <c r="E9" s="153" t="s">
        <v>10</v>
      </c>
      <c r="F9" s="77">
        <v>9.4</v>
      </c>
      <c r="G9" s="14" t="s">
        <v>298</v>
      </c>
      <c r="H9" s="192">
        <v>543699178</v>
      </c>
      <c r="I9" s="141" t="str">
        <f t="shared" si="1"/>
        <v>H1</v>
      </c>
      <c r="K9" s="218" t="s">
        <v>503</v>
      </c>
      <c r="L9" s="219"/>
      <c r="M9" s="220"/>
      <c r="N9" s="220"/>
      <c r="O9" s="221"/>
    </row>
    <row r="10" spans="1:15">
      <c r="A10" s="172" t="s">
        <v>345</v>
      </c>
      <c r="B10" s="172" t="s">
        <v>166</v>
      </c>
      <c r="C10" s="5" t="str">
        <f t="shared" si="0"/>
        <v>BARROT MICHEL</v>
      </c>
      <c r="D10" s="186" t="s">
        <v>9</v>
      </c>
      <c r="E10" s="145" t="s">
        <v>10</v>
      </c>
      <c r="F10" s="16">
        <v>18.5</v>
      </c>
      <c r="G10" s="89" t="s">
        <v>341</v>
      </c>
      <c r="H10" s="192">
        <v>520164109</v>
      </c>
      <c r="I10" s="141" t="str">
        <f t="shared" si="1"/>
        <v>H2</v>
      </c>
      <c r="K10" s="213"/>
      <c r="L10" s="213"/>
    </row>
    <row r="11" spans="1:15">
      <c r="A11" s="174" t="s">
        <v>148</v>
      </c>
      <c r="B11" s="174" t="s">
        <v>50</v>
      </c>
      <c r="C11" s="5" t="str">
        <f t="shared" si="0"/>
        <v>BARTHELEMI Philippe</v>
      </c>
      <c r="D11" s="186" t="s">
        <v>9</v>
      </c>
      <c r="E11" s="146" t="s">
        <v>10</v>
      </c>
      <c r="F11" s="16">
        <v>43.1</v>
      </c>
      <c r="G11" s="38" t="s">
        <v>149</v>
      </c>
      <c r="H11" s="192">
        <v>517273355</v>
      </c>
      <c r="I11" s="141" t="str">
        <f t="shared" si="1"/>
        <v>H3</v>
      </c>
      <c r="K11" s="213" t="s">
        <v>510</v>
      </c>
      <c r="L11" s="213"/>
    </row>
    <row r="12" spans="1:15">
      <c r="A12" s="172" t="s">
        <v>138</v>
      </c>
      <c r="B12" s="172" t="s">
        <v>50</v>
      </c>
      <c r="C12" s="5" t="str">
        <f t="shared" si="0"/>
        <v>BATAILLE Philippe</v>
      </c>
      <c r="D12" s="186" t="s">
        <v>9</v>
      </c>
      <c r="E12" s="144" t="s">
        <v>10</v>
      </c>
      <c r="F12" s="16">
        <v>19.3</v>
      </c>
      <c r="G12" s="35" t="s">
        <v>139</v>
      </c>
      <c r="H12" s="192">
        <v>48652194</v>
      </c>
      <c r="I12" s="141" t="str">
        <f t="shared" si="1"/>
        <v>H2</v>
      </c>
      <c r="K12" s="213"/>
      <c r="L12" s="213"/>
    </row>
    <row r="13" spans="1:15">
      <c r="A13" s="172" t="s">
        <v>25</v>
      </c>
      <c r="B13" s="172" t="s">
        <v>26</v>
      </c>
      <c r="C13" s="5" t="str">
        <f t="shared" si="0"/>
        <v>BAUDIN Anne</v>
      </c>
      <c r="D13" s="186" t="s">
        <v>9</v>
      </c>
      <c r="E13" s="10" t="s">
        <v>19</v>
      </c>
      <c r="F13" s="16">
        <v>11.2</v>
      </c>
      <c r="G13" s="163" t="s">
        <v>14</v>
      </c>
      <c r="H13" s="196" t="s">
        <v>27</v>
      </c>
      <c r="I13" s="141" t="str">
        <f t="shared" si="1"/>
        <v>F1</v>
      </c>
      <c r="K13" s="299" t="s">
        <v>507</v>
      </c>
      <c r="L13" s="299"/>
      <c r="M13" s="299"/>
    </row>
    <row r="14" spans="1:15">
      <c r="A14" s="172" t="s">
        <v>25</v>
      </c>
      <c r="B14" s="172" t="s">
        <v>28</v>
      </c>
      <c r="C14" s="5" t="str">
        <f t="shared" si="0"/>
        <v>BAUDIN Gilles</v>
      </c>
      <c r="D14" s="10" t="s">
        <v>22</v>
      </c>
      <c r="E14" s="10" t="s">
        <v>10</v>
      </c>
      <c r="F14" s="16">
        <v>15.6</v>
      </c>
      <c r="G14" s="163" t="s">
        <v>14</v>
      </c>
      <c r="H14" s="196">
        <v>543819163</v>
      </c>
      <c r="I14" s="141" t="str">
        <f t="shared" si="1"/>
        <v>H2</v>
      </c>
      <c r="K14" t="s">
        <v>505</v>
      </c>
    </row>
    <row r="15" spans="1:15">
      <c r="A15" s="172" t="s">
        <v>357</v>
      </c>
      <c r="B15" s="172" t="s">
        <v>358</v>
      </c>
      <c r="C15" s="5" t="str">
        <f t="shared" si="0"/>
        <v>BEAUDOUIN ROMAIN</v>
      </c>
      <c r="D15" s="186" t="s">
        <v>9</v>
      </c>
      <c r="E15" s="145" t="s">
        <v>10</v>
      </c>
      <c r="F15" s="16">
        <v>17.5</v>
      </c>
      <c r="G15" s="89" t="s">
        <v>341</v>
      </c>
      <c r="H15" s="192">
        <v>542293250</v>
      </c>
      <c r="I15" s="141" t="str">
        <f t="shared" si="1"/>
        <v>H2</v>
      </c>
      <c r="K15" t="s">
        <v>506</v>
      </c>
      <c r="M15" s="306">
        <v>46252</v>
      </c>
    </row>
    <row r="16" spans="1:15">
      <c r="A16" s="172" t="s">
        <v>407</v>
      </c>
      <c r="B16" s="172" t="s">
        <v>408</v>
      </c>
      <c r="C16" s="5" t="str">
        <f t="shared" si="0"/>
        <v>BENASSI  Thibaud</v>
      </c>
      <c r="D16" s="160" t="s">
        <v>22</v>
      </c>
      <c r="E16" s="160" t="s">
        <v>10</v>
      </c>
      <c r="F16" s="16">
        <v>46</v>
      </c>
      <c r="G16" s="170" t="s">
        <v>410</v>
      </c>
      <c r="H16" s="172">
        <v>510707363</v>
      </c>
      <c r="I16" s="141" t="str">
        <f t="shared" si="1"/>
        <v>H3</v>
      </c>
      <c r="K16" t="s">
        <v>508</v>
      </c>
      <c r="M16" s="306">
        <v>46264</v>
      </c>
    </row>
    <row r="17" spans="1:15">
      <c r="A17" s="172" t="s">
        <v>229</v>
      </c>
      <c r="B17" s="172" t="s">
        <v>230</v>
      </c>
      <c r="C17" s="5" t="str">
        <f t="shared" si="0"/>
        <v>BENOIT Christine</v>
      </c>
      <c r="D17" s="186" t="s">
        <v>9</v>
      </c>
      <c r="E17" s="62" t="s">
        <v>19</v>
      </c>
      <c r="F17" s="16">
        <v>40</v>
      </c>
      <c r="G17" s="61" t="s">
        <v>228</v>
      </c>
      <c r="H17" s="194">
        <v>522770334</v>
      </c>
      <c r="I17" s="141" t="str">
        <f t="shared" si="1"/>
        <v>F2</v>
      </c>
      <c r="K17" s="287" t="s">
        <v>511</v>
      </c>
      <c r="M17" s="306">
        <v>46265</v>
      </c>
    </row>
    <row r="18" spans="1:15">
      <c r="A18" s="172" t="s">
        <v>390</v>
      </c>
      <c r="B18" s="172" t="s">
        <v>225</v>
      </c>
      <c r="C18" s="5" t="str">
        <f t="shared" si="0"/>
        <v>BERTON Nicolas</v>
      </c>
      <c r="D18" s="186" t="s">
        <v>9</v>
      </c>
      <c r="E18" s="95" t="s">
        <v>10</v>
      </c>
      <c r="F18" s="16">
        <v>11.4</v>
      </c>
      <c r="G18" s="14" t="s">
        <v>391</v>
      </c>
      <c r="H18" s="197" t="s">
        <v>392</v>
      </c>
      <c r="I18" s="141" t="str">
        <f t="shared" si="1"/>
        <v>H1</v>
      </c>
      <c r="K18" s="307" t="s">
        <v>512</v>
      </c>
      <c r="M18" s="306">
        <v>46265</v>
      </c>
    </row>
    <row r="19" spans="1:15" ht="15.75">
      <c r="A19" s="175" t="s">
        <v>113</v>
      </c>
      <c r="B19" s="175" t="s">
        <v>114</v>
      </c>
      <c r="C19" s="5" t="str">
        <f t="shared" si="0"/>
        <v>BEUVELOT Gaël</v>
      </c>
      <c r="D19" s="187" t="s">
        <v>9</v>
      </c>
      <c r="E19" s="142" t="s">
        <v>10</v>
      </c>
      <c r="F19" s="26">
        <v>11.9</v>
      </c>
      <c r="G19" s="86" t="s">
        <v>78</v>
      </c>
      <c r="H19" s="198">
        <v>533283215</v>
      </c>
      <c r="I19" s="141" t="str">
        <f t="shared" si="1"/>
        <v>H1</v>
      </c>
      <c r="K19" s="307" t="s">
        <v>513</v>
      </c>
      <c r="M19" s="306">
        <v>46268</v>
      </c>
      <c r="N19" t="s">
        <v>515</v>
      </c>
      <c r="O19" t="s">
        <v>442</v>
      </c>
    </row>
    <row r="20" spans="1:15">
      <c r="A20" s="172" t="s">
        <v>349</v>
      </c>
      <c r="B20" s="172" t="s">
        <v>350</v>
      </c>
      <c r="C20" s="5" t="str">
        <f t="shared" si="0"/>
        <v>BOUDON PIERRE</v>
      </c>
      <c r="D20" s="186" t="s">
        <v>9</v>
      </c>
      <c r="E20" s="145" t="s">
        <v>10</v>
      </c>
      <c r="F20" s="16">
        <v>13</v>
      </c>
      <c r="G20" s="89" t="s">
        <v>341</v>
      </c>
      <c r="H20" s="192">
        <v>43937161</v>
      </c>
      <c r="I20" s="141" t="str">
        <f t="shared" si="1"/>
        <v>H1</v>
      </c>
      <c r="K20" s="307" t="s">
        <v>516</v>
      </c>
      <c r="M20" s="306">
        <v>46272</v>
      </c>
    </row>
    <row r="21" spans="1:15" ht="15.75">
      <c r="A21" s="175" t="s">
        <v>96</v>
      </c>
      <c r="B21" s="175" t="s">
        <v>54</v>
      </c>
      <c r="C21" s="5" t="str">
        <f t="shared" si="0"/>
        <v>BOULDOIRES Bertrand</v>
      </c>
      <c r="D21" s="187" t="s">
        <v>9</v>
      </c>
      <c r="E21" s="142" t="s">
        <v>10</v>
      </c>
      <c r="F21" s="26">
        <v>7</v>
      </c>
      <c r="G21" s="86" t="s">
        <v>78</v>
      </c>
      <c r="H21" s="193" t="s">
        <v>97</v>
      </c>
      <c r="I21" s="141" t="str">
        <f t="shared" si="1"/>
        <v>H1</v>
      </c>
      <c r="K21" s="307" t="s">
        <v>517</v>
      </c>
      <c r="M21" s="306">
        <v>46272</v>
      </c>
    </row>
    <row r="22" spans="1:15" ht="15.75">
      <c r="A22" s="173" t="s">
        <v>175</v>
      </c>
      <c r="B22" s="173" t="s">
        <v>176</v>
      </c>
      <c r="C22" s="5" t="str">
        <f t="shared" si="0"/>
        <v>BOURSIER ANTHONY</v>
      </c>
      <c r="D22" s="187" t="s">
        <v>9</v>
      </c>
      <c r="E22" s="147" t="s">
        <v>10</v>
      </c>
      <c r="F22" s="211">
        <v>21.2</v>
      </c>
      <c r="G22" s="74" t="s">
        <v>156</v>
      </c>
      <c r="H22" s="199" t="s">
        <v>178</v>
      </c>
      <c r="I22" s="141" t="str">
        <f t="shared" si="1"/>
        <v>H2</v>
      </c>
      <c r="J22" s="210"/>
      <c r="K22" s="307" t="s">
        <v>518</v>
      </c>
      <c r="M22" s="306">
        <v>46272</v>
      </c>
      <c r="N22" t="s">
        <v>515</v>
      </c>
      <c r="O22" t="s">
        <v>440</v>
      </c>
    </row>
    <row r="23" spans="1:15">
      <c r="A23" s="172" t="s">
        <v>53</v>
      </c>
      <c r="B23" s="172" t="s">
        <v>54</v>
      </c>
      <c r="C23" s="5" t="str">
        <f t="shared" si="0"/>
        <v>BOUSSELET Bertrand</v>
      </c>
      <c r="D23" s="186" t="s">
        <v>9</v>
      </c>
      <c r="E23" s="10" t="s">
        <v>10</v>
      </c>
      <c r="F23" s="16">
        <v>15.5</v>
      </c>
      <c r="G23" s="163" t="s">
        <v>14</v>
      </c>
      <c r="H23" s="192">
        <v>3837290</v>
      </c>
      <c r="I23" s="141" t="str">
        <f t="shared" si="1"/>
        <v>H2</v>
      </c>
      <c r="J23" s="210"/>
      <c r="K23" s="307" t="s">
        <v>519</v>
      </c>
      <c r="M23" s="306">
        <v>46273</v>
      </c>
    </row>
    <row r="24" spans="1:15" ht="15.75">
      <c r="A24" s="176" t="s">
        <v>165</v>
      </c>
      <c r="B24" s="176" t="s">
        <v>166</v>
      </c>
      <c r="C24" s="5" t="str">
        <f t="shared" si="0"/>
        <v>BRIGNON MICHEL</v>
      </c>
      <c r="D24" s="187" t="s">
        <v>9</v>
      </c>
      <c r="E24" s="147" t="s">
        <v>10</v>
      </c>
      <c r="F24" s="212">
        <v>20.399999999999999</v>
      </c>
      <c r="G24" s="74" t="s">
        <v>156</v>
      </c>
      <c r="H24" s="200" t="s">
        <v>168</v>
      </c>
      <c r="I24" s="141" t="str">
        <f t="shared" si="1"/>
        <v>H2</v>
      </c>
      <c r="J24" s="210"/>
      <c r="K24" s="307" t="s">
        <v>521</v>
      </c>
      <c r="M24" s="306">
        <v>46273</v>
      </c>
    </row>
    <row r="25" spans="1:15">
      <c r="A25" s="172" t="s">
        <v>15</v>
      </c>
      <c r="B25" s="172" t="s">
        <v>16</v>
      </c>
      <c r="C25" s="5" t="str">
        <f t="shared" si="0"/>
        <v>BRKIC Alexandre</v>
      </c>
      <c r="D25" s="186" t="s">
        <v>9</v>
      </c>
      <c r="E25" s="10" t="s">
        <v>10</v>
      </c>
      <c r="F25" s="16">
        <v>19</v>
      </c>
      <c r="G25" s="163" t="s">
        <v>14</v>
      </c>
      <c r="H25" s="196">
        <v>48647147</v>
      </c>
      <c r="I25" s="141" t="str">
        <f t="shared" si="1"/>
        <v>H2</v>
      </c>
      <c r="K25" s="307" t="s">
        <v>522</v>
      </c>
      <c r="M25" s="306">
        <v>46273</v>
      </c>
    </row>
    <row r="26" spans="1:15">
      <c r="A26" s="172" t="s">
        <v>129</v>
      </c>
      <c r="B26" s="172" t="s">
        <v>130</v>
      </c>
      <c r="C26" s="5" t="str">
        <f t="shared" si="0"/>
        <v>BURSON Didier</v>
      </c>
      <c r="D26" s="186" t="s">
        <v>9</v>
      </c>
      <c r="E26" s="143" t="s">
        <v>10</v>
      </c>
      <c r="F26" s="16">
        <v>41.6</v>
      </c>
      <c r="G26" s="32" t="s">
        <v>128</v>
      </c>
      <c r="H26" s="201">
        <v>546096359</v>
      </c>
      <c r="I26" s="141" t="str">
        <f t="shared" si="1"/>
        <v>H3</v>
      </c>
    </row>
    <row r="27" spans="1:15">
      <c r="A27" s="172" t="s">
        <v>247</v>
      </c>
      <c r="B27" s="172" t="s">
        <v>248</v>
      </c>
      <c r="C27" s="5" t="str">
        <f t="shared" si="0"/>
        <v>CAILLAT Pierre Yves</v>
      </c>
      <c r="D27" s="186" t="s">
        <v>9</v>
      </c>
      <c r="E27" s="150" t="s">
        <v>10</v>
      </c>
      <c r="F27" s="16">
        <v>24.3</v>
      </c>
      <c r="G27" s="66" t="s">
        <v>244</v>
      </c>
      <c r="H27" s="201">
        <v>217085</v>
      </c>
      <c r="I27" s="141" t="str">
        <f t="shared" si="1"/>
        <v>H2</v>
      </c>
    </row>
    <row r="28" spans="1:15">
      <c r="A28" s="172" t="s">
        <v>132</v>
      </c>
      <c r="B28" s="172" t="s">
        <v>133</v>
      </c>
      <c r="C28" s="5" t="str">
        <f t="shared" si="0"/>
        <v>CHAMOUTON Patrick</v>
      </c>
      <c r="D28" s="186" t="s">
        <v>9</v>
      </c>
      <c r="E28" s="143" t="s">
        <v>10</v>
      </c>
      <c r="F28" s="16">
        <v>37</v>
      </c>
      <c r="G28" s="32" t="s">
        <v>128</v>
      </c>
      <c r="H28" s="192">
        <v>533662190</v>
      </c>
      <c r="I28" s="141" t="str">
        <f t="shared" si="1"/>
        <v>H3</v>
      </c>
    </row>
    <row r="29" spans="1:15">
      <c r="A29" s="172" t="s">
        <v>55</v>
      </c>
      <c r="B29" s="172" t="s">
        <v>56</v>
      </c>
      <c r="C29" s="5" t="str">
        <f t="shared" si="0"/>
        <v>CHENOUNA  Rachel</v>
      </c>
      <c r="D29" s="186" t="s">
        <v>9</v>
      </c>
      <c r="E29" s="10" t="s">
        <v>19</v>
      </c>
      <c r="F29" s="16">
        <v>40.4</v>
      </c>
      <c r="G29" s="163" t="s">
        <v>14</v>
      </c>
      <c r="H29" s="192">
        <v>42104315</v>
      </c>
      <c r="I29" s="141" t="str">
        <f t="shared" si="1"/>
        <v>F2</v>
      </c>
      <c r="K29" t="s">
        <v>524</v>
      </c>
      <c r="N29" t="s">
        <v>515</v>
      </c>
      <c r="O29" t="s">
        <v>525</v>
      </c>
    </row>
    <row r="30" spans="1:15">
      <c r="A30" s="172" t="s">
        <v>55</v>
      </c>
      <c r="B30" s="172" t="s">
        <v>57</v>
      </c>
      <c r="C30" s="5" t="str">
        <f t="shared" si="0"/>
        <v>CHENOUNA  Djilali</v>
      </c>
      <c r="D30" s="10" t="s">
        <v>22</v>
      </c>
      <c r="E30" s="10" t="s">
        <v>10</v>
      </c>
      <c r="F30" s="16">
        <v>21.4</v>
      </c>
      <c r="G30" s="163" t="s">
        <v>14</v>
      </c>
      <c r="H30" s="192">
        <v>42075243</v>
      </c>
      <c r="I30" s="141" t="str">
        <f t="shared" si="1"/>
        <v>H2</v>
      </c>
      <c r="K30" t="s">
        <v>523</v>
      </c>
      <c r="M30" s="306">
        <v>46220</v>
      </c>
    </row>
    <row r="31" spans="1:15">
      <c r="A31" s="172" t="s">
        <v>41</v>
      </c>
      <c r="B31" s="172" t="s">
        <v>42</v>
      </c>
      <c r="C31" s="5" t="str">
        <f t="shared" ref="C31:C61" si="2">A31&amp;" "&amp;B31</f>
        <v>CHUSSEAU Cedric</v>
      </c>
      <c r="D31" s="186" t="s">
        <v>9</v>
      </c>
      <c r="E31" s="10" t="s">
        <v>10</v>
      </c>
      <c r="F31" s="16">
        <v>21.6</v>
      </c>
      <c r="G31" s="163" t="s">
        <v>14</v>
      </c>
      <c r="H31" s="192">
        <v>42078247</v>
      </c>
      <c r="I31" s="141" t="str">
        <f t="shared" si="1"/>
        <v>H2</v>
      </c>
    </row>
    <row r="32" spans="1:15">
      <c r="A32" s="172" t="s">
        <v>32</v>
      </c>
      <c r="B32" s="172" t="s">
        <v>33</v>
      </c>
      <c r="C32" s="5" t="str">
        <f t="shared" si="2"/>
        <v>CIRENI Maria-Grazia</v>
      </c>
      <c r="D32" s="10" t="s">
        <v>22</v>
      </c>
      <c r="E32" s="10" t="s">
        <v>19</v>
      </c>
      <c r="F32" s="16">
        <v>38</v>
      </c>
      <c r="G32" s="163" t="s">
        <v>14</v>
      </c>
      <c r="H32" s="192">
        <v>41775191</v>
      </c>
      <c r="I32" s="141" t="str">
        <f t="shared" si="1"/>
        <v>F2</v>
      </c>
    </row>
    <row r="33" spans="1:10" ht="15.75">
      <c r="A33" s="175" t="s">
        <v>115</v>
      </c>
      <c r="B33" s="175" t="s">
        <v>116</v>
      </c>
      <c r="C33" s="5" t="str">
        <f t="shared" si="2"/>
        <v>COLL Marlène</v>
      </c>
      <c r="D33" s="187" t="s">
        <v>9</v>
      </c>
      <c r="E33" s="142" t="s">
        <v>19</v>
      </c>
      <c r="F33" s="26">
        <v>35.700000000000003</v>
      </c>
      <c r="G33" s="86" t="s">
        <v>78</v>
      </c>
      <c r="H33" s="193">
        <v>41992290</v>
      </c>
      <c r="I33" s="141" t="str">
        <f t="shared" si="1"/>
        <v>F2</v>
      </c>
    </row>
    <row r="34" spans="1:10">
      <c r="A34" s="172" t="s">
        <v>249</v>
      </c>
      <c r="B34" s="172" t="s">
        <v>250</v>
      </c>
      <c r="C34" s="5" t="str">
        <f t="shared" si="2"/>
        <v>CORDIER Matthieu</v>
      </c>
      <c r="D34" s="186" t="s">
        <v>9</v>
      </c>
      <c r="E34" s="150" t="s">
        <v>10</v>
      </c>
      <c r="F34" s="16">
        <v>3.2</v>
      </c>
      <c r="G34" s="66" t="s">
        <v>244</v>
      </c>
      <c r="H34" s="201">
        <v>43346122</v>
      </c>
      <c r="I34" s="141" t="str">
        <f t="shared" si="1"/>
        <v>H1</v>
      </c>
    </row>
    <row r="35" spans="1:10">
      <c r="A35" s="172" t="s">
        <v>274</v>
      </c>
      <c r="B35" s="172" t="s">
        <v>275</v>
      </c>
      <c r="C35" s="5" t="str">
        <f t="shared" si="2"/>
        <v>CORMIER Brice</v>
      </c>
      <c r="D35" s="186" t="s">
        <v>9</v>
      </c>
      <c r="E35" s="152" t="s">
        <v>10</v>
      </c>
      <c r="F35" s="16">
        <v>20.3</v>
      </c>
      <c r="G35" s="74" t="s">
        <v>276</v>
      </c>
      <c r="H35" s="192">
        <v>522833258</v>
      </c>
      <c r="I35" s="141" t="str">
        <f t="shared" si="1"/>
        <v>H2</v>
      </c>
    </row>
    <row r="36" spans="1:10">
      <c r="A36" s="172" t="s">
        <v>45</v>
      </c>
      <c r="B36" s="172" t="s">
        <v>46</v>
      </c>
      <c r="C36" s="5" t="str">
        <f t="shared" si="2"/>
        <v>COSTA Eduardo</v>
      </c>
      <c r="D36" s="10" t="s">
        <v>22</v>
      </c>
      <c r="E36" s="10" t="s">
        <v>10</v>
      </c>
      <c r="F36" s="16">
        <v>24.8</v>
      </c>
      <c r="G36" s="163" t="s">
        <v>14</v>
      </c>
      <c r="H36" s="192">
        <v>534369194</v>
      </c>
      <c r="I36" s="141" t="str">
        <f t="shared" si="1"/>
        <v>H3</v>
      </c>
    </row>
    <row r="37" spans="1:10">
      <c r="A37" s="172" t="s">
        <v>215</v>
      </c>
      <c r="B37" s="172" t="s">
        <v>509</v>
      </c>
      <c r="C37" s="5" t="str">
        <f t="shared" si="2"/>
        <v>COUDEVILLE THIBAUT</v>
      </c>
      <c r="D37" s="149" t="s">
        <v>22</v>
      </c>
      <c r="E37" s="149" t="s">
        <v>10</v>
      </c>
      <c r="F37" s="16">
        <v>16.5</v>
      </c>
      <c r="G37" s="57" t="s">
        <v>213</v>
      </c>
      <c r="H37" s="192">
        <v>520873138</v>
      </c>
      <c r="I37" s="141" t="str">
        <f t="shared" si="1"/>
        <v>H2</v>
      </c>
    </row>
    <row r="38" spans="1:10" ht="15.75">
      <c r="A38" s="178" t="s">
        <v>82</v>
      </c>
      <c r="B38" s="178" t="s">
        <v>83</v>
      </c>
      <c r="C38" s="5" t="str">
        <f t="shared" si="2"/>
        <v>COUTURIER Bénédicte</v>
      </c>
      <c r="D38" s="187" t="s">
        <v>9</v>
      </c>
      <c r="E38" s="142" t="s">
        <v>19</v>
      </c>
      <c r="F38" s="16">
        <v>38.5</v>
      </c>
      <c r="G38" s="86" t="s">
        <v>78</v>
      </c>
      <c r="H38" s="198">
        <v>544388225</v>
      </c>
      <c r="I38" s="141" t="str">
        <f t="shared" si="1"/>
        <v>F2</v>
      </c>
    </row>
    <row r="39" spans="1:10" ht="15.75">
      <c r="A39" s="173" t="s">
        <v>197</v>
      </c>
      <c r="B39" s="173" t="s">
        <v>154</v>
      </c>
      <c r="C39" s="5" t="str">
        <f t="shared" si="2"/>
        <v>CRIERE FREDERIC</v>
      </c>
      <c r="D39" s="187" t="s">
        <v>9</v>
      </c>
      <c r="E39" s="148" t="s">
        <v>10</v>
      </c>
      <c r="F39" s="211">
        <v>16.899999999999999</v>
      </c>
      <c r="G39" s="80" t="s">
        <v>190</v>
      </c>
      <c r="H39" s="192">
        <v>512431291</v>
      </c>
      <c r="I39" s="141" t="str">
        <f t="shared" si="1"/>
        <v>H2</v>
      </c>
      <c r="J39" s="210"/>
    </row>
    <row r="40" spans="1:10">
      <c r="A40" s="172" t="s">
        <v>12</v>
      </c>
      <c r="B40" s="172" t="s">
        <v>13</v>
      </c>
      <c r="C40" s="5" t="str">
        <f t="shared" si="2"/>
        <v>DA COSTA Daniel</v>
      </c>
      <c r="D40" s="186" t="s">
        <v>9</v>
      </c>
      <c r="E40" s="10" t="s">
        <v>10</v>
      </c>
      <c r="F40" s="16">
        <v>22.6</v>
      </c>
      <c r="G40" s="163" t="s">
        <v>14</v>
      </c>
      <c r="H40" s="192">
        <v>3545300</v>
      </c>
      <c r="I40" s="141" t="str">
        <f t="shared" si="1"/>
        <v>H2</v>
      </c>
    </row>
    <row r="41" spans="1:10">
      <c r="A41" s="172" t="s">
        <v>151</v>
      </c>
      <c r="B41" s="172" t="s">
        <v>152</v>
      </c>
      <c r="C41" s="5" t="str">
        <f t="shared" si="2"/>
        <v>DAGUIER Robin</v>
      </c>
      <c r="D41" s="186" t="s">
        <v>9</v>
      </c>
      <c r="E41" s="146" t="s">
        <v>10</v>
      </c>
      <c r="F41" s="16">
        <v>33</v>
      </c>
      <c r="G41" s="38" t="s">
        <v>149</v>
      </c>
      <c r="H41" s="192">
        <v>547412200</v>
      </c>
      <c r="I41" s="141" t="str">
        <f t="shared" si="1"/>
        <v>H3</v>
      </c>
    </row>
    <row r="42" spans="1:10">
      <c r="A42" s="172" t="s">
        <v>379</v>
      </c>
      <c r="B42" s="172" t="s">
        <v>380</v>
      </c>
      <c r="C42" s="5" t="str">
        <f t="shared" si="2"/>
        <v>DARREAU SEBASTIEN</v>
      </c>
      <c r="D42" s="186" t="s">
        <v>9</v>
      </c>
      <c r="E42" s="156" t="s">
        <v>10</v>
      </c>
      <c r="F42" s="16">
        <v>15.9</v>
      </c>
      <c r="G42" s="90" t="s">
        <v>365</v>
      </c>
      <c r="H42" s="172">
        <v>530108197</v>
      </c>
      <c r="I42" s="141" t="str">
        <f t="shared" si="1"/>
        <v>H2</v>
      </c>
    </row>
    <row r="43" spans="1:10">
      <c r="A43" s="172" t="s">
        <v>294</v>
      </c>
      <c r="B43" s="172" t="s">
        <v>295</v>
      </c>
      <c r="C43" s="5" t="str">
        <f t="shared" si="2"/>
        <v>decenciere olivier</v>
      </c>
      <c r="D43" s="186" t="s">
        <v>9</v>
      </c>
      <c r="E43" s="152" t="s">
        <v>10</v>
      </c>
      <c r="F43" s="16">
        <v>30.7</v>
      </c>
      <c r="G43" s="74" t="s">
        <v>276</v>
      </c>
      <c r="H43" s="192">
        <v>541946225</v>
      </c>
      <c r="I43" s="141" t="str">
        <f t="shared" si="1"/>
        <v>H3</v>
      </c>
    </row>
    <row r="44" spans="1:10" ht="15.75">
      <c r="A44" s="175" t="s">
        <v>107</v>
      </c>
      <c r="B44" s="175" t="s">
        <v>108</v>
      </c>
      <c r="C44" s="5" t="str">
        <f t="shared" si="2"/>
        <v>DECRESSAIN Amaury</v>
      </c>
      <c r="D44" s="187" t="s">
        <v>9</v>
      </c>
      <c r="E44" s="142" t="s">
        <v>10</v>
      </c>
      <c r="F44" s="26">
        <v>14.4</v>
      </c>
      <c r="G44" s="86" t="s">
        <v>78</v>
      </c>
      <c r="H44" s="202" t="s">
        <v>109</v>
      </c>
      <c r="I44" s="141" t="str">
        <f t="shared" si="1"/>
        <v>H1</v>
      </c>
    </row>
    <row r="45" spans="1:10">
      <c r="A45" s="172" t="s">
        <v>375</v>
      </c>
      <c r="B45" s="172" t="s">
        <v>376</v>
      </c>
      <c r="C45" s="5" t="str">
        <f t="shared" si="2"/>
        <v>DELAHAYE OLIVIER</v>
      </c>
      <c r="D45" s="186" t="s">
        <v>9</v>
      </c>
      <c r="E45" s="156" t="s">
        <v>10</v>
      </c>
      <c r="F45" s="16">
        <v>19.3</v>
      </c>
      <c r="G45" s="90" t="s">
        <v>365</v>
      </c>
      <c r="H45" s="172">
        <v>521567244</v>
      </c>
      <c r="I45" s="141" t="str">
        <f t="shared" si="1"/>
        <v>H2</v>
      </c>
    </row>
    <row r="46" spans="1:10">
      <c r="A46" s="179" t="s">
        <v>301</v>
      </c>
      <c r="B46" s="179" t="s">
        <v>64</v>
      </c>
      <c r="C46" s="5" t="str">
        <f t="shared" si="2"/>
        <v>DELIA Eric</v>
      </c>
      <c r="D46" s="189" t="s">
        <v>9</v>
      </c>
      <c r="E46" s="167" t="s">
        <v>10</v>
      </c>
      <c r="F46" s="168">
        <v>28</v>
      </c>
      <c r="G46" s="14" t="s">
        <v>298</v>
      </c>
      <c r="H46" s="192">
        <v>49251375</v>
      </c>
      <c r="I46" s="141" t="str">
        <f t="shared" si="1"/>
        <v>H3</v>
      </c>
    </row>
    <row r="47" spans="1:10">
      <c r="A47" s="172" t="s">
        <v>290</v>
      </c>
      <c r="B47" s="172" t="s">
        <v>291</v>
      </c>
      <c r="C47" s="5" t="str">
        <f t="shared" si="2"/>
        <v>dELLA VEDOVA jean yves</v>
      </c>
      <c r="D47" s="186" t="s">
        <v>9</v>
      </c>
      <c r="E47" s="152" t="s">
        <v>10</v>
      </c>
      <c r="F47" s="16">
        <v>35.5</v>
      </c>
      <c r="G47" s="74" t="s">
        <v>276</v>
      </c>
      <c r="H47" s="192">
        <v>520181064</v>
      </c>
      <c r="I47" s="141" t="str">
        <f t="shared" si="1"/>
        <v>H3</v>
      </c>
    </row>
    <row r="48" spans="1:10">
      <c r="A48" s="172" t="s">
        <v>362</v>
      </c>
      <c r="B48" s="172" t="s">
        <v>237</v>
      </c>
      <c r="C48" s="5" t="str">
        <f t="shared" si="2"/>
        <v>DELWASSE NICOLAS</v>
      </c>
      <c r="D48" s="186" t="s">
        <v>9</v>
      </c>
      <c r="E48" s="145" t="s">
        <v>10</v>
      </c>
      <c r="F48" s="16">
        <v>18.399999999999999</v>
      </c>
      <c r="G48" s="89" t="s">
        <v>341</v>
      </c>
      <c r="H48" s="192">
        <v>541157186</v>
      </c>
      <c r="I48" s="141" t="str">
        <f t="shared" si="1"/>
        <v>H2</v>
      </c>
    </row>
    <row r="49" spans="1:10">
      <c r="A49" s="172" t="s">
        <v>150</v>
      </c>
      <c r="B49" s="172" t="s">
        <v>28</v>
      </c>
      <c r="C49" s="5" t="str">
        <f t="shared" si="2"/>
        <v>DENE Gilles</v>
      </c>
      <c r="D49" s="186" t="s">
        <v>9</v>
      </c>
      <c r="E49" s="146" t="s">
        <v>10</v>
      </c>
      <c r="F49" s="16">
        <v>32.1</v>
      </c>
      <c r="G49" s="38" t="s">
        <v>149</v>
      </c>
      <c r="H49" s="192">
        <v>547828182</v>
      </c>
      <c r="I49" s="141" t="str">
        <f t="shared" si="1"/>
        <v>H3</v>
      </c>
    </row>
    <row r="50" spans="1:10" ht="15.75">
      <c r="A50" s="176" t="s">
        <v>158</v>
      </c>
      <c r="B50" s="176" t="s">
        <v>159</v>
      </c>
      <c r="C50" s="5" t="str">
        <f t="shared" si="2"/>
        <v>DEPARDIEU FRANCK</v>
      </c>
      <c r="D50" s="187" t="s">
        <v>9</v>
      </c>
      <c r="E50" s="147" t="s">
        <v>10</v>
      </c>
      <c r="F50" s="16">
        <v>9.3000000000000007</v>
      </c>
      <c r="G50" s="74" t="s">
        <v>156</v>
      </c>
      <c r="H50" s="203" t="s">
        <v>161</v>
      </c>
      <c r="I50" s="141" t="str">
        <f t="shared" si="1"/>
        <v>H1</v>
      </c>
      <c r="J50" s="210"/>
    </row>
    <row r="51" spans="1:10" ht="15.75">
      <c r="A51" s="176" t="s">
        <v>158</v>
      </c>
      <c r="B51" s="176" t="s">
        <v>162</v>
      </c>
      <c r="C51" s="5" t="str">
        <f t="shared" si="2"/>
        <v>DEPARDIEU LINDA</v>
      </c>
      <c r="D51" s="187" t="s">
        <v>9</v>
      </c>
      <c r="E51" s="147" t="s">
        <v>19</v>
      </c>
      <c r="F51" s="211">
        <v>21.3</v>
      </c>
      <c r="G51" s="74" t="s">
        <v>156</v>
      </c>
      <c r="H51" s="200" t="s">
        <v>164</v>
      </c>
      <c r="I51" s="141" t="str">
        <f t="shared" si="1"/>
        <v>F1</v>
      </c>
      <c r="J51" s="210"/>
    </row>
    <row r="52" spans="1:10">
      <c r="A52" s="172" t="s">
        <v>356</v>
      </c>
      <c r="B52" s="172" t="s">
        <v>268</v>
      </c>
      <c r="C52" s="5" t="str">
        <f t="shared" si="2"/>
        <v>DESHAYES SYLVAIN</v>
      </c>
      <c r="D52" s="186" t="s">
        <v>9</v>
      </c>
      <c r="E52" s="145" t="s">
        <v>10</v>
      </c>
      <c r="F52" s="16">
        <v>26.1</v>
      </c>
      <c r="G52" s="89" t="s">
        <v>341</v>
      </c>
      <c r="H52" s="192">
        <v>528596227</v>
      </c>
      <c r="I52" s="141" t="str">
        <f t="shared" si="1"/>
        <v>H3</v>
      </c>
    </row>
    <row r="53" spans="1:10" ht="15.75">
      <c r="A53" s="180" t="s">
        <v>187</v>
      </c>
      <c r="B53" s="180" t="s">
        <v>188</v>
      </c>
      <c r="C53" s="5" t="str">
        <f t="shared" si="2"/>
        <v>DESMARAIS CATHERINE</v>
      </c>
      <c r="D53" s="187" t="s">
        <v>9</v>
      </c>
      <c r="E53" s="148" t="s">
        <v>19</v>
      </c>
      <c r="F53" s="211">
        <v>16</v>
      </c>
      <c r="G53" s="80" t="s">
        <v>190</v>
      </c>
      <c r="H53" s="204">
        <v>46233087</v>
      </c>
      <c r="I53" s="141" t="str">
        <f t="shared" si="1"/>
        <v>F1</v>
      </c>
      <c r="J53" s="210"/>
    </row>
    <row r="54" spans="1:10">
      <c r="A54" s="174" t="s">
        <v>211</v>
      </c>
      <c r="B54" s="174" t="s">
        <v>212</v>
      </c>
      <c r="C54" s="5" t="str">
        <f t="shared" si="2"/>
        <v>DI GIANNI MURIEL</v>
      </c>
      <c r="D54" s="186" t="s">
        <v>9</v>
      </c>
      <c r="E54" s="149" t="s">
        <v>19</v>
      </c>
      <c r="F54" s="16">
        <v>10.3</v>
      </c>
      <c r="G54" s="57" t="s">
        <v>213</v>
      </c>
      <c r="H54" s="205" t="s">
        <v>214</v>
      </c>
      <c r="I54" s="141" t="str">
        <f t="shared" si="1"/>
        <v>F1</v>
      </c>
    </row>
    <row r="55" spans="1:10" ht="15.75">
      <c r="A55" s="175" t="s">
        <v>94</v>
      </c>
      <c r="B55" s="175" t="s">
        <v>95</v>
      </c>
      <c r="C55" s="5" t="str">
        <f t="shared" si="2"/>
        <v>DIZET Loïc</v>
      </c>
      <c r="D55" s="187" t="s">
        <v>9</v>
      </c>
      <c r="E55" s="142" t="s">
        <v>10</v>
      </c>
      <c r="F55" s="25">
        <v>15.7</v>
      </c>
      <c r="G55" s="86" t="s">
        <v>78</v>
      </c>
      <c r="H55" s="198">
        <v>43774199</v>
      </c>
      <c r="I55" s="141" t="str">
        <f t="shared" si="1"/>
        <v>H2</v>
      </c>
    </row>
    <row r="56" spans="1:10">
      <c r="A56" s="172" t="s">
        <v>321</v>
      </c>
      <c r="B56" s="172" t="s">
        <v>322</v>
      </c>
      <c r="C56" s="5" t="str">
        <f t="shared" si="2"/>
        <v>DUEZ Pascal</v>
      </c>
      <c r="D56" s="186" t="s">
        <v>9</v>
      </c>
      <c r="E56" s="144" t="s">
        <v>10</v>
      </c>
      <c r="F56" s="16">
        <v>23.3</v>
      </c>
      <c r="G56" s="35" t="s">
        <v>323</v>
      </c>
      <c r="H56" s="192">
        <v>539064209</v>
      </c>
      <c r="I56" s="141" t="str">
        <f t="shared" si="1"/>
        <v>H2</v>
      </c>
    </row>
    <row r="57" spans="1:10" ht="15.75">
      <c r="A57" s="175" t="s">
        <v>111</v>
      </c>
      <c r="B57" s="175" t="s">
        <v>112</v>
      </c>
      <c r="C57" s="5" t="str">
        <f t="shared" si="2"/>
        <v>DULAU Emmanuel</v>
      </c>
      <c r="D57" s="187" t="s">
        <v>9</v>
      </c>
      <c r="E57" s="142" t="s">
        <v>10</v>
      </c>
      <c r="F57" s="26">
        <v>15.2</v>
      </c>
      <c r="G57" s="86" t="s">
        <v>78</v>
      </c>
      <c r="H57" s="198">
        <v>525284328</v>
      </c>
      <c r="I57" s="141" t="str">
        <f t="shared" si="1"/>
        <v>H1</v>
      </c>
    </row>
    <row r="58" spans="1:10">
      <c r="A58" s="181" t="s">
        <v>296</v>
      </c>
      <c r="B58" s="181" t="s">
        <v>297</v>
      </c>
      <c r="C58" s="5" t="str">
        <f t="shared" si="2"/>
        <v>DURANDE Stephane</v>
      </c>
      <c r="D58" s="188" t="s">
        <v>9</v>
      </c>
      <c r="E58" s="153" t="s">
        <v>10</v>
      </c>
      <c r="F58" s="77">
        <v>14.7</v>
      </c>
      <c r="G58" s="14" t="s">
        <v>298</v>
      </c>
      <c r="H58" s="192">
        <v>521673236</v>
      </c>
      <c r="I58" s="141" t="str">
        <f t="shared" si="1"/>
        <v>H1</v>
      </c>
    </row>
    <row r="59" spans="1:10" ht="15.75">
      <c r="A59" s="175" t="s">
        <v>88</v>
      </c>
      <c r="B59" s="175" t="s">
        <v>89</v>
      </c>
      <c r="C59" s="5" t="str">
        <f t="shared" si="2"/>
        <v>ESCOT Marc</v>
      </c>
      <c r="D59" s="187" t="s">
        <v>90</v>
      </c>
      <c r="E59" s="142" t="s">
        <v>10</v>
      </c>
      <c r="F59" s="212">
        <v>26.6</v>
      </c>
      <c r="G59" s="86" t="s">
        <v>78</v>
      </c>
      <c r="H59" s="198">
        <v>45194339</v>
      </c>
      <c r="I59" s="141" t="str">
        <f t="shared" si="1"/>
        <v>H3</v>
      </c>
    </row>
    <row r="60" spans="1:10">
      <c r="A60" s="172" t="s">
        <v>262</v>
      </c>
      <c r="B60" s="172" t="s">
        <v>263</v>
      </c>
      <c r="C60" s="5" t="str">
        <f t="shared" si="2"/>
        <v>FERRANDON STEPHANE</v>
      </c>
      <c r="D60" s="186" t="s">
        <v>9</v>
      </c>
      <c r="E60" s="151" t="s">
        <v>10</v>
      </c>
      <c r="F60" s="16">
        <v>8.9</v>
      </c>
      <c r="G60" s="71" t="s">
        <v>264</v>
      </c>
      <c r="H60" s="192">
        <v>540085201</v>
      </c>
      <c r="I60" s="141" t="str">
        <f t="shared" si="1"/>
        <v>H1</v>
      </c>
    </row>
    <row r="61" spans="1:10">
      <c r="A61" s="172" t="s">
        <v>330</v>
      </c>
      <c r="B61" s="172" t="s">
        <v>331</v>
      </c>
      <c r="C61" s="5" t="str">
        <f t="shared" si="2"/>
        <v>FERRIERES Regine</v>
      </c>
      <c r="D61" s="186" t="s">
        <v>9</v>
      </c>
      <c r="E61" s="144" t="s">
        <v>19</v>
      </c>
      <c r="F61" s="16">
        <v>32.4</v>
      </c>
      <c r="G61" s="35" t="s">
        <v>323</v>
      </c>
      <c r="H61" s="192">
        <v>43526302</v>
      </c>
      <c r="I61" s="141" t="str">
        <f t="shared" si="1"/>
        <v>F2</v>
      </c>
    </row>
    <row r="62" spans="1:10">
      <c r="A62" s="172" t="s">
        <v>17</v>
      </c>
      <c r="B62" s="172" t="s">
        <v>18</v>
      </c>
      <c r="C62" s="5" t="str">
        <f t="shared" ref="C62:C92" si="3">A62&amp;" "&amp;B62</f>
        <v>FOUASSEAU-QUERBES Pascale</v>
      </c>
      <c r="D62" s="186" t="s">
        <v>9</v>
      </c>
      <c r="E62" s="10" t="s">
        <v>19</v>
      </c>
      <c r="F62" s="16">
        <v>54</v>
      </c>
      <c r="G62" s="163" t="s">
        <v>14</v>
      </c>
      <c r="H62" s="196">
        <v>44444355</v>
      </c>
      <c r="I62" s="141" t="str">
        <f t="shared" si="1"/>
        <v>F2</v>
      </c>
    </row>
    <row r="63" spans="1:10">
      <c r="A63" s="174" t="s">
        <v>58</v>
      </c>
      <c r="B63" s="174" t="s">
        <v>59</v>
      </c>
      <c r="C63" s="5" t="str">
        <f t="shared" si="3"/>
        <v>FOURNIER Corinne</v>
      </c>
      <c r="D63" s="186" t="s">
        <v>9</v>
      </c>
      <c r="E63" s="95" t="s">
        <v>19</v>
      </c>
      <c r="F63" s="16">
        <v>18.7</v>
      </c>
      <c r="G63" s="14" t="s">
        <v>60</v>
      </c>
      <c r="H63" s="192">
        <v>3147213</v>
      </c>
      <c r="I63" s="141" t="str">
        <f t="shared" ref="I63:I120" si="4">IF(E63="H",IF(F63&lt;15.5,"H1",IF(F63&lt;24.5,"H2","H3")),IF(E63="F",IF(F63&lt;24.5,"F1","F2"),""))</f>
        <v>F1</v>
      </c>
    </row>
    <row r="64" spans="1:10">
      <c r="A64" s="172" t="s">
        <v>342</v>
      </c>
      <c r="B64" s="172" t="s">
        <v>343</v>
      </c>
      <c r="C64" s="5" t="str">
        <f t="shared" si="3"/>
        <v>FRANCHI ANTOINE</v>
      </c>
      <c r="D64" s="186" t="s">
        <v>9</v>
      </c>
      <c r="E64" s="145" t="s">
        <v>10</v>
      </c>
      <c r="F64" s="16">
        <v>21.5</v>
      </c>
      <c r="G64" s="89" t="s">
        <v>341</v>
      </c>
      <c r="H64" s="192">
        <v>519009066</v>
      </c>
      <c r="I64" s="141" t="str">
        <f t="shared" si="4"/>
        <v>H2</v>
      </c>
    </row>
    <row r="65" spans="1:10">
      <c r="A65" s="172" t="s">
        <v>245</v>
      </c>
      <c r="B65" s="172" t="s">
        <v>246</v>
      </c>
      <c r="C65" s="5" t="str">
        <f t="shared" si="3"/>
        <v>GAMBILLO Franco</v>
      </c>
      <c r="D65" s="186" t="s">
        <v>9</v>
      </c>
      <c r="E65" s="150" t="s">
        <v>10</v>
      </c>
      <c r="F65" s="16">
        <v>19.2</v>
      </c>
      <c r="G65" s="66" t="s">
        <v>244</v>
      </c>
      <c r="H65" s="192">
        <v>521918187</v>
      </c>
      <c r="I65" s="141" t="str">
        <f t="shared" si="4"/>
        <v>H2</v>
      </c>
    </row>
    <row r="66" spans="1:10">
      <c r="A66" s="172" t="s">
        <v>292</v>
      </c>
      <c r="B66" s="172" t="s">
        <v>293</v>
      </c>
      <c r="C66" s="5" t="str">
        <f t="shared" si="3"/>
        <v>Garnier thierry</v>
      </c>
      <c r="D66" s="186" t="s">
        <v>9</v>
      </c>
      <c r="E66" s="152" t="s">
        <v>10</v>
      </c>
      <c r="F66" s="16">
        <v>35</v>
      </c>
      <c r="G66" s="74" t="s">
        <v>276</v>
      </c>
      <c r="H66" s="192">
        <v>514333250</v>
      </c>
      <c r="I66" s="141" t="str">
        <f t="shared" si="4"/>
        <v>H3</v>
      </c>
    </row>
    <row r="67" spans="1:10">
      <c r="A67" s="172" t="s">
        <v>71</v>
      </c>
      <c r="B67" s="172" t="s">
        <v>72</v>
      </c>
      <c r="C67" s="5" t="str">
        <f t="shared" si="3"/>
        <v>GAUTIER Stéphane</v>
      </c>
      <c r="D67" s="186" t="s">
        <v>9</v>
      </c>
      <c r="E67" s="95" t="s">
        <v>10</v>
      </c>
      <c r="F67" s="16">
        <v>25.4</v>
      </c>
      <c r="G67" s="14" t="s">
        <v>60</v>
      </c>
      <c r="H67" s="192">
        <v>44952233</v>
      </c>
      <c r="I67" s="141" t="str">
        <f t="shared" si="4"/>
        <v>H3</v>
      </c>
    </row>
    <row r="68" spans="1:10">
      <c r="A68" s="172" t="s">
        <v>258</v>
      </c>
      <c r="B68" s="172" t="s">
        <v>259</v>
      </c>
      <c r="C68" s="5" t="str">
        <f t="shared" si="3"/>
        <v>GEA  BERNARD</v>
      </c>
      <c r="D68" s="186" t="s">
        <v>9</v>
      </c>
      <c r="E68" s="149" t="s">
        <v>10</v>
      </c>
      <c r="F68" s="16">
        <v>27.7</v>
      </c>
      <c r="G68" s="57" t="s">
        <v>255</v>
      </c>
      <c r="H68" s="192">
        <v>522458066</v>
      </c>
      <c r="I68" s="141" t="str">
        <f t="shared" si="4"/>
        <v>H3</v>
      </c>
    </row>
    <row r="69" spans="1:10">
      <c r="A69" s="172" t="s">
        <v>49</v>
      </c>
      <c r="B69" s="172" t="s">
        <v>50</v>
      </c>
      <c r="C69" s="5" t="str">
        <f t="shared" si="3"/>
        <v>GONDOLE Philippe</v>
      </c>
      <c r="D69" s="186" t="s">
        <v>9</v>
      </c>
      <c r="E69" s="10" t="s">
        <v>10</v>
      </c>
      <c r="F69" s="16">
        <v>19</v>
      </c>
      <c r="G69" s="163" t="s">
        <v>14</v>
      </c>
      <c r="H69" s="192">
        <v>541526116</v>
      </c>
      <c r="I69" s="141" t="str">
        <f t="shared" si="4"/>
        <v>H2</v>
      </c>
    </row>
    <row r="70" spans="1:10">
      <c r="A70" s="172" t="s">
        <v>324</v>
      </c>
      <c r="B70" s="172" t="s">
        <v>325</v>
      </c>
      <c r="C70" s="5" t="str">
        <f t="shared" si="3"/>
        <v>GRANDADAM Nancy</v>
      </c>
      <c r="D70" s="186" t="s">
        <v>9</v>
      </c>
      <c r="E70" s="144" t="s">
        <v>19</v>
      </c>
      <c r="F70" s="16">
        <v>38.799999999999997</v>
      </c>
      <c r="G70" s="35" t="s">
        <v>323</v>
      </c>
      <c r="H70" s="192">
        <v>48634275</v>
      </c>
      <c r="I70" s="141" t="str">
        <f t="shared" si="4"/>
        <v>F2</v>
      </c>
    </row>
    <row r="71" spans="1:10">
      <c r="A71" s="172" t="s">
        <v>324</v>
      </c>
      <c r="B71" s="172" t="s">
        <v>50</v>
      </c>
      <c r="C71" s="5" t="str">
        <f t="shared" si="3"/>
        <v>GRANDADAM Philippe</v>
      </c>
      <c r="D71" s="144" t="s">
        <v>22</v>
      </c>
      <c r="E71" s="144" t="s">
        <v>10</v>
      </c>
      <c r="F71" s="16">
        <v>24.6</v>
      </c>
      <c r="G71" s="35" t="s">
        <v>323</v>
      </c>
      <c r="H71" s="192">
        <v>541310170</v>
      </c>
      <c r="I71" s="141" t="str">
        <f t="shared" si="4"/>
        <v>H3</v>
      </c>
    </row>
    <row r="72" spans="1:10">
      <c r="A72" s="172" t="s">
        <v>352</v>
      </c>
      <c r="B72" s="172" t="s">
        <v>353</v>
      </c>
      <c r="C72" s="5" t="str">
        <f t="shared" si="3"/>
        <v>GROLLEAU ANNE-CECILE</v>
      </c>
      <c r="D72" s="186" t="s">
        <v>9</v>
      </c>
      <c r="E72" s="145" t="s">
        <v>19</v>
      </c>
      <c r="F72" s="16">
        <v>27.3</v>
      </c>
      <c r="G72" s="89" t="s">
        <v>341</v>
      </c>
      <c r="H72" s="192">
        <v>537852012</v>
      </c>
      <c r="I72" s="141" t="str">
        <f t="shared" si="4"/>
        <v>F2</v>
      </c>
    </row>
    <row r="73" spans="1:10" ht="15.75">
      <c r="A73" s="178" t="s">
        <v>121</v>
      </c>
      <c r="B73" s="178" t="s">
        <v>122</v>
      </c>
      <c r="C73" s="5" t="str">
        <f t="shared" si="3"/>
        <v>GUIMARAES Carlos</v>
      </c>
      <c r="D73" s="187" t="s">
        <v>9</v>
      </c>
      <c r="E73" s="142" t="s">
        <v>10</v>
      </c>
      <c r="F73" s="211">
        <v>12.1</v>
      </c>
      <c r="G73" s="86" t="s">
        <v>78</v>
      </c>
      <c r="H73" s="193">
        <v>45534171</v>
      </c>
      <c r="I73" s="141" t="str">
        <f t="shared" si="4"/>
        <v>H1</v>
      </c>
      <c r="J73" s="210"/>
    </row>
    <row r="74" spans="1:10" ht="17.25" customHeight="1">
      <c r="A74" s="172" t="s">
        <v>282</v>
      </c>
      <c r="B74" s="172" t="s">
        <v>283</v>
      </c>
      <c r="C74" s="5" t="str">
        <f t="shared" si="3"/>
        <v>GUITOGER didier</v>
      </c>
      <c r="D74" s="186" t="s">
        <v>9</v>
      </c>
      <c r="E74" s="152" t="s">
        <v>10</v>
      </c>
      <c r="F74" s="16">
        <v>19.5</v>
      </c>
      <c r="G74" s="74" t="s">
        <v>276</v>
      </c>
      <c r="H74" s="192">
        <v>535764291</v>
      </c>
      <c r="I74" s="141" t="str">
        <f t="shared" si="4"/>
        <v>H2</v>
      </c>
    </row>
    <row r="75" spans="1:10">
      <c r="A75" s="172" t="s">
        <v>360</v>
      </c>
      <c r="B75" s="172" t="s">
        <v>361</v>
      </c>
      <c r="C75" s="5" t="str">
        <f t="shared" si="3"/>
        <v>HAGEMAN VALERIE</v>
      </c>
      <c r="D75" s="145" t="s">
        <v>22</v>
      </c>
      <c r="E75" s="145" t="s">
        <v>19</v>
      </c>
      <c r="F75" s="16">
        <v>43.5</v>
      </c>
      <c r="G75" s="89" t="s">
        <v>341</v>
      </c>
      <c r="H75" s="192">
        <v>533591301</v>
      </c>
      <c r="I75" s="141" t="str">
        <f t="shared" si="4"/>
        <v>F2</v>
      </c>
    </row>
    <row r="76" spans="1:10">
      <c r="A76" s="177" t="s">
        <v>299</v>
      </c>
      <c r="B76" s="177" t="s">
        <v>300</v>
      </c>
      <c r="C76" s="5" t="str">
        <f t="shared" si="3"/>
        <v>HAMELIN Carl</v>
      </c>
      <c r="D76" s="188" t="s">
        <v>9</v>
      </c>
      <c r="E76" s="153" t="s">
        <v>10</v>
      </c>
      <c r="F76" s="77">
        <v>39.200000000000003</v>
      </c>
      <c r="G76" s="14" t="s">
        <v>298</v>
      </c>
      <c r="H76" s="192">
        <v>44222363</v>
      </c>
      <c r="I76" s="141" t="str">
        <f t="shared" si="4"/>
        <v>H3</v>
      </c>
    </row>
    <row r="77" spans="1:10">
      <c r="A77" s="172" t="s">
        <v>220</v>
      </c>
      <c r="B77" s="172" t="s">
        <v>221</v>
      </c>
      <c r="C77" s="5" t="str">
        <f t="shared" si="3"/>
        <v>HERLIN KEVIN</v>
      </c>
      <c r="D77" s="186" t="s">
        <v>9</v>
      </c>
      <c r="E77" s="149" t="s">
        <v>10</v>
      </c>
      <c r="F77" s="16">
        <v>26</v>
      </c>
      <c r="G77" s="57" t="s">
        <v>213</v>
      </c>
      <c r="H77" s="192">
        <v>520163379</v>
      </c>
      <c r="I77" s="141" t="str">
        <f t="shared" si="4"/>
        <v>H3</v>
      </c>
    </row>
    <row r="78" spans="1:10">
      <c r="A78" s="172" t="s">
        <v>373</v>
      </c>
      <c r="B78" s="172" t="s">
        <v>374</v>
      </c>
      <c r="C78" s="5" t="str">
        <f t="shared" si="3"/>
        <v>HOCHIN DIDIER</v>
      </c>
      <c r="D78" s="186" t="s">
        <v>9</v>
      </c>
      <c r="E78" s="156" t="s">
        <v>10</v>
      </c>
      <c r="F78" s="16">
        <v>15.2</v>
      </c>
      <c r="G78" s="90" t="s">
        <v>365</v>
      </c>
      <c r="H78" s="172">
        <v>49513048</v>
      </c>
      <c r="I78" s="141" t="str">
        <f t="shared" si="4"/>
        <v>H1</v>
      </c>
    </row>
    <row r="79" spans="1:10">
      <c r="A79" s="172" t="s">
        <v>69</v>
      </c>
      <c r="B79" s="172" t="s">
        <v>70</v>
      </c>
      <c r="C79" s="5" t="str">
        <f t="shared" si="3"/>
        <v>HOUET Elodie</v>
      </c>
      <c r="D79" s="186" t="s">
        <v>9</v>
      </c>
      <c r="E79" s="95" t="s">
        <v>19</v>
      </c>
      <c r="F79" s="16">
        <v>49</v>
      </c>
      <c r="G79" s="14" t="s">
        <v>60</v>
      </c>
      <c r="H79" s="192">
        <v>524317384</v>
      </c>
      <c r="I79" s="141" t="str">
        <f t="shared" si="4"/>
        <v>F2</v>
      </c>
    </row>
    <row r="80" spans="1:10">
      <c r="A80" s="172" t="s">
        <v>393</v>
      </c>
      <c r="B80" s="172" t="s">
        <v>28</v>
      </c>
      <c r="C80" s="5" t="str">
        <f t="shared" si="3"/>
        <v>HOUPIN Gilles</v>
      </c>
      <c r="D80" s="186" t="s">
        <v>9</v>
      </c>
      <c r="E80" s="95" t="s">
        <v>10</v>
      </c>
      <c r="F80" s="16">
        <v>16.100000000000001</v>
      </c>
      <c r="G80" s="14" t="s">
        <v>391</v>
      </c>
      <c r="H80" s="197" t="s">
        <v>394</v>
      </c>
      <c r="I80" s="141" t="str">
        <f t="shared" si="4"/>
        <v>H2</v>
      </c>
    </row>
    <row r="81" spans="1:9">
      <c r="A81" s="172" t="s">
        <v>366</v>
      </c>
      <c r="B81" s="172" t="s">
        <v>367</v>
      </c>
      <c r="C81" s="5" t="str">
        <f t="shared" si="3"/>
        <v>HOUSSIN MARIE CHRISTINE</v>
      </c>
      <c r="D81" s="186" t="s">
        <v>9</v>
      </c>
      <c r="E81" s="156" t="s">
        <v>19</v>
      </c>
      <c r="F81" s="16">
        <v>21.1</v>
      </c>
      <c r="G81" s="90" t="s">
        <v>365</v>
      </c>
      <c r="H81" s="172">
        <v>43662297</v>
      </c>
      <c r="I81" s="141" t="str">
        <f t="shared" si="4"/>
        <v>F1</v>
      </c>
    </row>
    <row r="82" spans="1:9" ht="15.75">
      <c r="A82" s="175" t="s">
        <v>179</v>
      </c>
      <c r="B82" s="175" t="s">
        <v>180</v>
      </c>
      <c r="C82" s="5" t="str">
        <f t="shared" si="3"/>
        <v>IGUAL CHRISTIAN</v>
      </c>
      <c r="D82" s="187" t="s">
        <v>9</v>
      </c>
      <c r="E82" s="147" t="s">
        <v>10</v>
      </c>
      <c r="F82" s="211">
        <v>30.7</v>
      </c>
      <c r="G82" s="74" t="s">
        <v>156</v>
      </c>
      <c r="H82" s="200" t="s">
        <v>182</v>
      </c>
      <c r="I82" s="141" t="str">
        <f t="shared" si="4"/>
        <v>H3</v>
      </c>
    </row>
    <row r="83" spans="1:9">
      <c r="A83" s="172" t="s">
        <v>29</v>
      </c>
      <c r="B83" s="172" t="s">
        <v>30</v>
      </c>
      <c r="C83" s="5" t="str">
        <f t="shared" si="3"/>
        <v>ILLIVI Sylvain</v>
      </c>
      <c r="D83" s="186" t="s">
        <v>9</v>
      </c>
      <c r="E83" s="10" t="s">
        <v>10</v>
      </c>
      <c r="F83" s="16">
        <v>33.200000000000003</v>
      </c>
      <c r="G83" s="163" t="s">
        <v>14</v>
      </c>
      <c r="H83" s="192" t="s">
        <v>31</v>
      </c>
      <c r="I83" s="141" t="str">
        <f t="shared" si="4"/>
        <v>H3</v>
      </c>
    </row>
    <row r="84" spans="1:9">
      <c r="A84" s="172" t="s">
        <v>411</v>
      </c>
      <c r="B84" s="172" t="s">
        <v>412</v>
      </c>
      <c r="C84" s="5" t="str">
        <f t="shared" si="3"/>
        <v>JACOB sebastien</v>
      </c>
      <c r="D84" s="160" t="s">
        <v>22</v>
      </c>
      <c r="E84" s="160" t="s">
        <v>10</v>
      </c>
      <c r="F84" s="16">
        <v>18.100000000000001</v>
      </c>
      <c r="G84" s="170" t="s">
        <v>410</v>
      </c>
      <c r="H84" s="172">
        <v>45373347</v>
      </c>
      <c r="I84" s="141" t="str">
        <f t="shared" si="4"/>
        <v>H2</v>
      </c>
    </row>
    <row r="85" spans="1:9">
      <c r="A85" s="172" t="s">
        <v>240</v>
      </c>
      <c r="B85" s="172" t="s">
        <v>93</v>
      </c>
      <c r="C85" s="5" t="str">
        <f t="shared" si="3"/>
        <v>JOBERT Dominique</v>
      </c>
      <c r="D85" s="186" t="s">
        <v>9</v>
      </c>
      <c r="E85" s="62" t="s">
        <v>10</v>
      </c>
      <c r="F85" s="16">
        <v>31.1</v>
      </c>
      <c r="G85" s="61" t="s">
        <v>228</v>
      </c>
      <c r="H85" s="193">
        <v>517532342</v>
      </c>
      <c r="I85" s="141" t="str">
        <f t="shared" si="4"/>
        <v>H3</v>
      </c>
    </row>
    <row r="86" spans="1:9">
      <c r="A86" s="172" t="s">
        <v>313</v>
      </c>
      <c r="B86" s="172" t="s">
        <v>237</v>
      </c>
      <c r="C86" s="5" t="str">
        <f t="shared" si="3"/>
        <v>LACAZE NICOLAS</v>
      </c>
      <c r="D86" s="186" t="s">
        <v>9</v>
      </c>
      <c r="E86" s="154" t="s">
        <v>10</v>
      </c>
      <c r="F86" s="16">
        <v>19</v>
      </c>
      <c r="G86" s="80" t="s">
        <v>306</v>
      </c>
      <c r="H86" s="195" t="s">
        <v>314</v>
      </c>
      <c r="I86" s="141" t="str">
        <f t="shared" si="4"/>
        <v>H2</v>
      </c>
    </row>
    <row r="87" spans="1:9">
      <c r="A87" s="172" t="s">
        <v>73</v>
      </c>
      <c r="B87" s="172" t="s">
        <v>74</v>
      </c>
      <c r="C87" s="5" t="str">
        <f t="shared" si="3"/>
        <v>LALANNE Franck</v>
      </c>
      <c r="D87" s="186" t="s">
        <v>9</v>
      </c>
      <c r="E87" s="95" t="s">
        <v>10</v>
      </c>
      <c r="F87" s="16">
        <v>24.8</v>
      </c>
      <c r="G87" s="14" t="s">
        <v>60</v>
      </c>
      <c r="H87" s="192">
        <v>543213165</v>
      </c>
      <c r="I87" s="141" t="str">
        <f t="shared" si="4"/>
        <v>H3</v>
      </c>
    </row>
    <row r="88" spans="1:9" ht="15.75">
      <c r="A88" s="175" t="s">
        <v>98</v>
      </c>
      <c r="B88" s="175" t="s">
        <v>99</v>
      </c>
      <c r="C88" s="5" t="str">
        <f t="shared" si="3"/>
        <v>LAMARQUE Pierre</v>
      </c>
      <c r="D88" s="187" t="s">
        <v>9</v>
      </c>
      <c r="E88" s="142" t="s">
        <v>10</v>
      </c>
      <c r="F88" s="26">
        <v>20.5</v>
      </c>
      <c r="G88" s="86" t="s">
        <v>78</v>
      </c>
      <c r="H88" s="193" t="s">
        <v>100</v>
      </c>
      <c r="I88" s="141" t="str">
        <f t="shared" si="4"/>
        <v>H2</v>
      </c>
    </row>
    <row r="89" spans="1:9">
      <c r="A89" s="172" t="s">
        <v>47</v>
      </c>
      <c r="B89" s="172" t="s">
        <v>48</v>
      </c>
      <c r="C89" s="5" t="str">
        <f t="shared" si="3"/>
        <v>LAMBILLON Sebastien</v>
      </c>
      <c r="D89" s="186" t="s">
        <v>9</v>
      </c>
      <c r="E89" s="10" t="s">
        <v>10</v>
      </c>
      <c r="F89" s="16">
        <v>17.600000000000001</v>
      </c>
      <c r="G89" s="163" t="s">
        <v>14</v>
      </c>
      <c r="H89" s="192">
        <v>512042032</v>
      </c>
      <c r="I89" s="141" t="str">
        <f t="shared" si="4"/>
        <v>H2</v>
      </c>
    </row>
    <row r="90" spans="1:9">
      <c r="A90" s="174" t="s">
        <v>243</v>
      </c>
      <c r="B90" s="174" t="s">
        <v>64</v>
      </c>
      <c r="C90" s="5" t="str">
        <f t="shared" si="3"/>
        <v>LAMOUR Eric</v>
      </c>
      <c r="D90" s="186" t="s">
        <v>9</v>
      </c>
      <c r="E90" s="150" t="s">
        <v>10</v>
      </c>
      <c r="F90" s="16">
        <v>13.6</v>
      </c>
      <c r="G90" s="66" t="s">
        <v>244</v>
      </c>
      <c r="H90" s="192">
        <v>44214097</v>
      </c>
      <c r="I90" s="141" t="str">
        <f t="shared" si="4"/>
        <v>H1</v>
      </c>
    </row>
    <row r="91" spans="1:9">
      <c r="A91" s="172" t="s">
        <v>222</v>
      </c>
      <c r="B91" s="172" t="s">
        <v>223</v>
      </c>
      <c r="C91" s="5" t="str">
        <f t="shared" si="3"/>
        <v>LAURENT JEAN-MARC</v>
      </c>
      <c r="D91" s="186" t="s">
        <v>9</v>
      </c>
      <c r="E91" s="149" t="s">
        <v>10</v>
      </c>
      <c r="F91" s="16">
        <v>12.4</v>
      </c>
      <c r="G91" s="57" t="s">
        <v>213</v>
      </c>
      <c r="H91" s="192">
        <v>542201090</v>
      </c>
      <c r="I91" s="141" t="str">
        <f t="shared" si="4"/>
        <v>H1</v>
      </c>
    </row>
    <row r="92" spans="1:9">
      <c r="A92" s="172" t="s">
        <v>38</v>
      </c>
      <c r="B92" s="172" t="s">
        <v>39</v>
      </c>
      <c r="C92" s="5" t="str">
        <f t="shared" si="3"/>
        <v>LE DRU Jean-Jacques</v>
      </c>
      <c r="D92" s="186" t="s">
        <v>9</v>
      </c>
      <c r="E92" s="10" t="s">
        <v>10</v>
      </c>
      <c r="F92" s="16">
        <v>23.3</v>
      </c>
      <c r="G92" s="163" t="s">
        <v>14</v>
      </c>
      <c r="H92" s="192">
        <v>520138218</v>
      </c>
      <c r="I92" s="141" t="str">
        <f t="shared" si="4"/>
        <v>H2</v>
      </c>
    </row>
    <row r="93" spans="1:9">
      <c r="A93" s="172" t="s">
        <v>40</v>
      </c>
      <c r="B93" s="172" t="s">
        <v>16</v>
      </c>
      <c r="C93" s="5" t="str">
        <f t="shared" ref="C93:C120" si="5">A93&amp;" "&amp;B93</f>
        <v>LECLERCQ Alexandre</v>
      </c>
      <c r="D93" s="186" t="s">
        <v>9</v>
      </c>
      <c r="E93" s="10" t="s">
        <v>10</v>
      </c>
      <c r="F93" s="16">
        <v>29.9</v>
      </c>
      <c r="G93" s="163" t="s">
        <v>14</v>
      </c>
      <c r="H93" s="192">
        <v>512643053</v>
      </c>
      <c r="I93" s="141" t="str">
        <f t="shared" si="4"/>
        <v>H3</v>
      </c>
    </row>
    <row r="94" spans="1:9">
      <c r="A94" s="174" t="s">
        <v>284</v>
      </c>
      <c r="B94" s="174" t="s">
        <v>285</v>
      </c>
      <c r="C94" s="5" t="str">
        <f t="shared" si="5"/>
        <v>LEFEVRE catherine</v>
      </c>
      <c r="D94" s="186" t="s">
        <v>9</v>
      </c>
      <c r="E94" s="152" t="s">
        <v>19</v>
      </c>
      <c r="F94" s="16">
        <v>37.4</v>
      </c>
      <c r="G94" s="74" t="s">
        <v>276</v>
      </c>
      <c r="H94" s="192">
        <v>518607180</v>
      </c>
      <c r="I94" s="141" t="str">
        <f t="shared" si="4"/>
        <v>F2</v>
      </c>
    </row>
    <row r="95" spans="1:9">
      <c r="A95" s="172" t="s">
        <v>284</v>
      </c>
      <c r="B95" s="172" t="s">
        <v>346</v>
      </c>
      <c r="C95" s="5" t="str">
        <f t="shared" si="5"/>
        <v>LEFEVRE THIERRY</v>
      </c>
      <c r="D95" s="145" t="s">
        <v>22</v>
      </c>
      <c r="E95" s="145" t="s">
        <v>10</v>
      </c>
      <c r="F95" s="16">
        <v>25.3</v>
      </c>
      <c r="G95" s="89" t="s">
        <v>341</v>
      </c>
      <c r="H95" s="192">
        <v>41214347</v>
      </c>
      <c r="I95" s="141" t="str">
        <f t="shared" si="4"/>
        <v>H3</v>
      </c>
    </row>
    <row r="96" spans="1:9">
      <c r="A96" s="174" t="s">
        <v>336</v>
      </c>
      <c r="B96" s="174" t="s">
        <v>337</v>
      </c>
      <c r="C96" s="5" t="str">
        <f t="shared" si="5"/>
        <v>LEGROS DANIEL</v>
      </c>
      <c r="D96" s="186" t="s">
        <v>9</v>
      </c>
      <c r="E96" s="97" t="s">
        <v>10</v>
      </c>
      <c r="F96" s="16">
        <v>20.5</v>
      </c>
      <c r="G96" s="86" t="s">
        <v>338</v>
      </c>
      <c r="H96" s="192">
        <v>520245343</v>
      </c>
      <c r="I96" s="141" t="str">
        <f t="shared" si="4"/>
        <v>H2</v>
      </c>
    </row>
    <row r="97" spans="1:10">
      <c r="A97" s="172" t="s">
        <v>344</v>
      </c>
      <c r="B97" s="172" t="s">
        <v>222</v>
      </c>
      <c r="C97" s="5" t="str">
        <f t="shared" si="5"/>
        <v>LEIBMANN LAURENT</v>
      </c>
      <c r="D97" s="186" t="s">
        <v>9</v>
      </c>
      <c r="E97" s="145" t="s">
        <v>10</v>
      </c>
      <c r="F97" s="16">
        <v>19.3</v>
      </c>
      <c r="G97" s="89" t="s">
        <v>341</v>
      </c>
      <c r="H97" s="192">
        <v>47203021</v>
      </c>
      <c r="I97" s="141" t="str">
        <f t="shared" si="4"/>
        <v>H2</v>
      </c>
    </row>
    <row r="98" spans="1:10">
      <c r="A98" s="172" t="s">
        <v>36</v>
      </c>
      <c r="B98" s="172" t="s">
        <v>37</v>
      </c>
      <c r="C98" s="5" t="str">
        <f t="shared" si="5"/>
        <v>LETHONGSAVARN Vivien</v>
      </c>
      <c r="D98" s="10" t="s">
        <v>22</v>
      </c>
      <c r="E98" s="10" t="s">
        <v>10</v>
      </c>
      <c r="F98" s="16">
        <v>24.3</v>
      </c>
      <c r="G98" s="163" t="s">
        <v>14</v>
      </c>
      <c r="H98" s="192">
        <v>545649245</v>
      </c>
      <c r="I98" s="141" t="str">
        <f t="shared" si="4"/>
        <v>H2</v>
      </c>
    </row>
    <row r="99" spans="1:10">
      <c r="A99" s="182" t="s">
        <v>7</v>
      </c>
      <c r="B99" s="182" t="s">
        <v>8</v>
      </c>
      <c r="C99" s="5" t="str">
        <f t="shared" si="5"/>
        <v>LEURS JEFF</v>
      </c>
      <c r="D99" s="186" t="s">
        <v>9</v>
      </c>
      <c r="E99" s="6" t="s">
        <v>10</v>
      </c>
      <c r="F99" s="16">
        <v>11.5</v>
      </c>
      <c r="G99" s="162" t="s">
        <v>11</v>
      </c>
      <c r="H99" s="192">
        <v>525212217</v>
      </c>
      <c r="I99" s="141" t="str">
        <f t="shared" si="4"/>
        <v>H1</v>
      </c>
    </row>
    <row r="100" spans="1:10" ht="16.5" customHeight="1">
      <c r="A100" s="173" t="s">
        <v>194</v>
      </c>
      <c r="B100" s="173" t="s">
        <v>195</v>
      </c>
      <c r="C100" s="5" t="str">
        <f t="shared" si="5"/>
        <v>LIGOUGNE  JEAN CHRISTOPHE</v>
      </c>
      <c r="D100" s="187" t="s">
        <v>9</v>
      </c>
      <c r="E100" s="148" t="s">
        <v>10</v>
      </c>
      <c r="F100" s="211">
        <v>16.2</v>
      </c>
      <c r="G100" s="80" t="s">
        <v>190</v>
      </c>
      <c r="H100" s="192">
        <v>520895203</v>
      </c>
      <c r="I100" s="141" t="str">
        <f t="shared" si="4"/>
        <v>H2</v>
      </c>
      <c r="J100" s="210"/>
    </row>
    <row r="101" spans="1:10">
      <c r="A101" s="172" t="s">
        <v>233</v>
      </c>
      <c r="B101" s="172" t="s">
        <v>234</v>
      </c>
      <c r="C101" s="5" t="str">
        <f t="shared" si="5"/>
        <v>LOYER Vincent</v>
      </c>
      <c r="D101" s="186" t="s">
        <v>9</v>
      </c>
      <c r="E101" s="62" t="s">
        <v>10</v>
      </c>
      <c r="F101" s="16">
        <v>9.6999999999999993</v>
      </c>
      <c r="G101" s="61" t="s">
        <v>228</v>
      </c>
      <c r="H101" s="193">
        <v>513082292</v>
      </c>
      <c r="I101" s="141" t="str">
        <f t="shared" si="4"/>
        <v>H1</v>
      </c>
    </row>
    <row r="102" spans="1:10">
      <c r="A102" s="172" t="s">
        <v>126</v>
      </c>
      <c r="B102" s="172" t="s">
        <v>127</v>
      </c>
      <c r="C102" s="5" t="str">
        <f t="shared" si="5"/>
        <v>LUCQ Laurent</v>
      </c>
      <c r="D102" s="143" t="s">
        <v>22</v>
      </c>
      <c r="E102" s="143" t="s">
        <v>10</v>
      </c>
      <c r="F102" s="16">
        <v>22.2</v>
      </c>
      <c r="G102" s="32" t="s">
        <v>128</v>
      </c>
      <c r="H102" s="192">
        <v>48143143</v>
      </c>
      <c r="I102" s="141" t="str">
        <f t="shared" si="4"/>
        <v>H2</v>
      </c>
    </row>
    <row r="103" spans="1:10" ht="15.75">
      <c r="A103" s="178" t="s">
        <v>117</v>
      </c>
      <c r="B103" s="178" t="s">
        <v>118</v>
      </c>
      <c r="C103" s="5" t="str">
        <f t="shared" si="5"/>
        <v>LUGIER Christian</v>
      </c>
      <c r="D103" s="187" t="s">
        <v>90</v>
      </c>
      <c r="E103" s="142" t="s">
        <v>10</v>
      </c>
      <c r="F103" s="211">
        <v>39.700000000000003</v>
      </c>
      <c r="G103" s="86" t="s">
        <v>78</v>
      </c>
      <c r="H103" s="202" t="s">
        <v>120</v>
      </c>
      <c r="I103" s="141" t="str">
        <f t="shared" si="4"/>
        <v>H3</v>
      </c>
    </row>
    <row r="104" spans="1:10">
      <c r="A104" s="172" t="s">
        <v>241</v>
      </c>
      <c r="B104" s="172" t="s">
        <v>112</v>
      </c>
      <c r="C104" s="5" t="str">
        <f t="shared" si="5"/>
        <v>LUTTMANN Emmanuel</v>
      </c>
      <c r="D104" s="186" t="s">
        <v>9</v>
      </c>
      <c r="E104" s="62" t="s">
        <v>10</v>
      </c>
      <c r="F104" s="16">
        <v>24.8</v>
      </c>
      <c r="G104" s="61" t="s">
        <v>228</v>
      </c>
      <c r="H104" s="194">
        <v>542250199</v>
      </c>
      <c r="I104" s="141" t="str">
        <f t="shared" si="4"/>
        <v>H3</v>
      </c>
    </row>
    <row r="105" spans="1:10">
      <c r="A105" s="172" t="s">
        <v>242</v>
      </c>
      <c r="B105" s="172" t="s">
        <v>166</v>
      </c>
      <c r="C105" s="5" t="str">
        <f t="shared" si="5"/>
        <v>MAGI MICHEL</v>
      </c>
      <c r="D105" s="186" t="s">
        <v>9</v>
      </c>
      <c r="E105" s="62" t="s">
        <v>10</v>
      </c>
      <c r="F105" s="16">
        <v>17.7</v>
      </c>
      <c r="G105" s="61" t="s">
        <v>228</v>
      </c>
      <c r="H105" s="172">
        <v>517331354</v>
      </c>
      <c r="I105" s="141" t="str">
        <f t="shared" si="4"/>
        <v>H2</v>
      </c>
    </row>
    <row r="106" spans="1:10">
      <c r="A106" s="172" t="s">
        <v>63</v>
      </c>
      <c r="B106" s="172" t="s">
        <v>64</v>
      </c>
      <c r="C106" s="5" t="str">
        <f t="shared" si="5"/>
        <v>MAJOIS Eric</v>
      </c>
      <c r="D106" s="186" t="s">
        <v>9</v>
      </c>
      <c r="E106" s="95" t="s">
        <v>10</v>
      </c>
      <c r="F106" s="16">
        <v>21.3</v>
      </c>
      <c r="G106" s="14" t="s">
        <v>60</v>
      </c>
      <c r="H106" s="192">
        <v>529362067</v>
      </c>
      <c r="I106" s="141" t="str">
        <f t="shared" si="4"/>
        <v>H2</v>
      </c>
    </row>
    <row r="107" spans="1:10">
      <c r="A107" s="172" t="s">
        <v>308</v>
      </c>
      <c r="B107" s="172" t="s">
        <v>309</v>
      </c>
      <c r="C107" s="5" t="str">
        <f t="shared" si="5"/>
        <v>MANSIOUS CHRISTOPHE</v>
      </c>
      <c r="D107" s="186" t="s">
        <v>9</v>
      </c>
      <c r="E107" s="154" t="s">
        <v>10</v>
      </c>
      <c r="F107" s="16">
        <v>9.1</v>
      </c>
      <c r="G107" s="80" t="s">
        <v>306</v>
      </c>
      <c r="H107" s="195" t="s">
        <v>310</v>
      </c>
      <c r="I107" s="141" t="str">
        <f t="shared" si="4"/>
        <v>H1</v>
      </c>
    </row>
    <row r="108" spans="1:10" ht="15.75">
      <c r="A108" s="183" t="s">
        <v>153</v>
      </c>
      <c r="B108" s="183" t="s">
        <v>154</v>
      </c>
      <c r="C108" s="5" t="str">
        <f t="shared" si="5"/>
        <v>MARINIER FREDERIC</v>
      </c>
      <c r="D108" s="187" t="s">
        <v>9</v>
      </c>
      <c r="E108" s="147" t="s">
        <v>10</v>
      </c>
      <c r="F108" s="211">
        <v>10.6</v>
      </c>
      <c r="G108" s="74" t="s">
        <v>156</v>
      </c>
      <c r="H108" s="206" t="s">
        <v>157</v>
      </c>
      <c r="I108" s="141" t="str">
        <f t="shared" si="4"/>
        <v>H1</v>
      </c>
      <c r="J108" s="210"/>
    </row>
    <row r="109" spans="1:10">
      <c r="A109" s="174" t="s">
        <v>254</v>
      </c>
      <c r="B109" s="174" t="s">
        <v>180</v>
      </c>
      <c r="C109" s="5" t="str">
        <f t="shared" si="5"/>
        <v>MARTY CHRISTIAN</v>
      </c>
      <c r="D109" s="186" t="s">
        <v>9</v>
      </c>
      <c r="E109" s="149" t="s">
        <v>10</v>
      </c>
      <c r="F109" s="16">
        <v>13.1</v>
      </c>
      <c r="G109" s="57" t="s">
        <v>255</v>
      </c>
      <c r="H109" s="192">
        <v>513007140</v>
      </c>
      <c r="I109" s="141" t="str">
        <f t="shared" si="4"/>
        <v>H1</v>
      </c>
    </row>
    <row r="110" spans="1:10">
      <c r="A110" s="172" t="s">
        <v>217</v>
      </c>
      <c r="B110" s="172" t="s">
        <v>218</v>
      </c>
      <c r="C110" s="5" t="str">
        <f t="shared" si="5"/>
        <v>MATTEI VERONIQUE</v>
      </c>
      <c r="D110" s="186" t="s">
        <v>9</v>
      </c>
      <c r="E110" s="149" t="s">
        <v>19</v>
      </c>
      <c r="F110" s="16">
        <v>36.4</v>
      </c>
      <c r="G110" s="57" t="s">
        <v>213</v>
      </c>
      <c r="H110" s="205" t="s">
        <v>219</v>
      </c>
      <c r="I110" s="141" t="str">
        <f t="shared" si="4"/>
        <v>F2</v>
      </c>
    </row>
    <row r="111" spans="1:10">
      <c r="A111" s="172" t="s">
        <v>34</v>
      </c>
      <c r="B111" s="172" t="s">
        <v>35</v>
      </c>
      <c r="C111" s="5" t="str">
        <f t="shared" si="5"/>
        <v>MEDENOUVO Rolic</v>
      </c>
      <c r="D111" s="186" t="s">
        <v>9</v>
      </c>
      <c r="E111" s="10" t="s">
        <v>10</v>
      </c>
      <c r="F111" s="16">
        <v>26.1</v>
      </c>
      <c r="G111" s="163" t="s">
        <v>14</v>
      </c>
      <c r="H111" s="192">
        <v>514651344</v>
      </c>
      <c r="I111" s="141" t="str">
        <f t="shared" si="4"/>
        <v>H3</v>
      </c>
    </row>
    <row r="112" spans="1:10" ht="15.75">
      <c r="A112" s="178" t="s">
        <v>79</v>
      </c>
      <c r="B112" s="178" t="s">
        <v>72</v>
      </c>
      <c r="C112" s="5" t="str">
        <f t="shared" si="5"/>
        <v>MEROUR Stéphane</v>
      </c>
      <c r="D112" s="187" t="s">
        <v>9</v>
      </c>
      <c r="E112" s="142" t="s">
        <v>10</v>
      </c>
      <c r="F112" s="16">
        <v>19.5</v>
      </c>
      <c r="G112" s="86" t="s">
        <v>78</v>
      </c>
      <c r="H112" s="202" t="s">
        <v>81</v>
      </c>
      <c r="I112" s="141" t="str">
        <f t="shared" si="4"/>
        <v>H2</v>
      </c>
      <c r="J112" s="210"/>
    </row>
    <row r="113" spans="1:10" ht="15.75">
      <c r="A113" s="173" t="s">
        <v>202</v>
      </c>
      <c r="B113" s="173" t="s">
        <v>203</v>
      </c>
      <c r="C113" s="5" t="str">
        <f t="shared" si="5"/>
        <v>MEULEMAN DAVID</v>
      </c>
      <c r="D113" s="187" t="s">
        <v>9</v>
      </c>
      <c r="E113" s="148" t="s">
        <v>10</v>
      </c>
      <c r="F113" s="16">
        <v>12.4</v>
      </c>
      <c r="G113" s="80" t="s">
        <v>190</v>
      </c>
      <c r="H113" s="204">
        <v>516537241</v>
      </c>
      <c r="I113" s="141" t="str">
        <f t="shared" si="4"/>
        <v>H1</v>
      </c>
      <c r="J113" s="210"/>
    </row>
    <row r="114" spans="1:10" ht="15.75">
      <c r="A114" s="178" t="s">
        <v>85</v>
      </c>
      <c r="B114" s="178" t="s">
        <v>70</v>
      </c>
      <c r="C114" s="5" t="str">
        <f t="shared" si="5"/>
        <v>MOCAER Elodie</v>
      </c>
      <c r="D114" s="187" t="s">
        <v>9</v>
      </c>
      <c r="E114" s="142" t="s">
        <v>19</v>
      </c>
      <c r="F114" s="211">
        <v>52.8</v>
      </c>
      <c r="G114" s="86" t="s">
        <v>78</v>
      </c>
      <c r="H114" s="202" t="s">
        <v>87</v>
      </c>
      <c r="I114" s="141" t="str">
        <f t="shared" si="4"/>
        <v>F2</v>
      </c>
    </row>
    <row r="115" spans="1:10">
      <c r="A115" s="172" t="s">
        <v>147</v>
      </c>
      <c r="B115" s="172" t="s">
        <v>99</v>
      </c>
      <c r="C115" s="5" t="str">
        <f t="shared" si="5"/>
        <v>MONOT Pierre</v>
      </c>
      <c r="D115" s="186" t="s">
        <v>9</v>
      </c>
      <c r="E115" s="144" t="s">
        <v>10</v>
      </c>
      <c r="F115" s="16">
        <v>14.7</v>
      </c>
      <c r="G115" s="35" t="s">
        <v>139</v>
      </c>
      <c r="H115" s="192">
        <v>529325357</v>
      </c>
      <c r="I115" s="141" t="str">
        <f t="shared" si="4"/>
        <v>H1</v>
      </c>
    </row>
    <row r="116" spans="1:10" ht="15.75">
      <c r="A116" s="173" t="s">
        <v>169</v>
      </c>
      <c r="B116" s="173" t="s">
        <v>170</v>
      </c>
      <c r="C116" s="5" t="str">
        <f t="shared" si="5"/>
        <v>MOREL PHILIPPE</v>
      </c>
      <c r="D116" s="187" t="s">
        <v>9</v>
      </c>
      <c r="E116" s="147" t="s">
        <v>10</v>
      </c>
      <c r="F116" s="26">
        <v>24</v>
      </c>
      <c r="G116" s="74" t="s">
        <v>156</v>
      </c>
      <c r="H116" s="199" t="s">
        <v>171</v>
      </c>
      <c r="I116" s="141" t="str">
        <f t="shared" si="4"/>
        <v>H2</v>
      </c>
    </row>
    <row r="117" spans="1:10">
      <c r="A117" s="172" t="s">
        <v>387</v>
      </c>
      <c r="B117" s="172" t="s">
        <v>388</v>
      </c>
      <c r="C117" s="5" t="str">
        <f t="shared" si="5"/>
        <v>MORFIN ALAIN</v>
      </c>
      <c r="D117" s="157" t="s">
        <v>22</v>
      </c>
      <c r="E117" s="157" t="s">
        <v>10</v>
      </c>
      <c r="F117" s="16">
        <v>18.2</v>
      </c>
      <c r="G117" s="169" t="s">
        <v>384</v>
      </c>
      <c r="H117" s="197" t="s">
        <v>389</v>
      </c>
      <c r="I117" s="141" t="str">
        <f t="shared" si="4"/>
        <v>H2</v>
      </c>
    </row>
    <row r="118" spans="1:10">
      <c r="A118" s="172" t="s">
        <v>65</v>
      </c>
      <c r="B118" s="172" t="s">
        <v>66</v>
      </c>
      <c r="C118" s="5" t="str">
        <f t="shared" si="5"/>
        <v>MORGANT JAFFEUX Elisabeth</v>
      </c>
      <c r="D118" s="186" t="s">
        <v>9</v>
      </c>
      <c r="E118" s="95" t="s">
        <v>19</v>
      </c>
      <c r="F118" s="16">
        <v>45.1</v>
      </c>
      <c r="G118" s="14" t="s">
        <v>60</v>
      </c>
      <c r="H118" s="192">
        <v>46795342</v>
      </c>
      <c r="I118" s="141" t="str">
        <f t="shared" si="4"/>
        <v>F2</v>
      </c>
    </row>
    <row r="119" spans="1:10">
      <c r="A119" s="172" t="s">
        <v>51</v>
      </c>
      <c r="B119" s="172" t="s">
        <v>52</v>
      </c>
      <c r="C119" s="5" t="str">
        <f t="shared" si="5"/>
        <v>MOSTEFAI Jean-claude</v>
      </c>
      <c r="D119" s="186" t="s">
        <v>9</v>
      </c>
      <c r="E119" s="10" t="s">
        <v>10</v>
      </c>
      <c r="F119" s="16">
        <v>27</v>
      </c>
      <c r="G119" s="163" t="s">
        <v>14</v>
      </c>
      <c r="H119" s="192">
        <v>531707074</v>
      </c>
      <c r="I119" s="141" t="str">
        <f t="shared" si="4"/>
        <v>H3</v>
      </c>
    </row>
    <row r="120" spans="1:10">
      <c r="A120" s="174" t="s">
        <v>140</v>
      </c>
      <c r="B120" s="174" t="s">
        <v>141</v>
      </c>
      <c r="C120" s="5" t="str">
        <f t="shared" si="5"/>
        <v>MOUNIER Frédéric</v>
      </c>
      <c r="D120" s="186" t="s">
        <v>9</v>
      </c>
      <c r="E120" s="144" t="s">
        <v>10</v>
      </c>
      <c r="F120" s="16">
        <v>14.2</v>
      </c>
      <c r="G120" s="35" t="s">
        <v>139</v>
      </c>
      <c r="H120" s="192">
        <v>510679233</v>
      </c>
      <c r="I120" s="141" t="str">
        <f t="shared" si="4"/>
        <v>H1</v>
      </c>
    </row>
    <row r="121" spans="1:10">
      <c r="A121" s="172" t="s">
        <v>237</v>
      </c>
      <c r="B121" s="172" t="s">
        <v>238</v>
      </c>
      <c r="C121" s="5" t="str">
        <f t="shared" ref="C121:C151" si="6">A121&amp;" "&amp;B121</f>
        <v>NICOLAS Alain</v>
      </c>
      <c r="D121" s="186" t="s">
        <v>9</v>
      </c>
      <c r="E121" s="62" t="s">
        <v>10</v>
      </c>
      <c r="F121" s="16">
        <v>23.4</v>
      </c>
      <c r="G121" s="61" t="s">
        <v>228</v>
      </c>
      <c r="H121" s="194">
        <v>522005321</v>
      </c>
      <c r="I121" s="141" t="str">
        <f t="shared" ref="I121:I168" si="7">IF(E121="H",IF(F121&lt;15.5,"H1",IF(F121&lt;24.5,"H2","H3")),IF(E121="F",IF(F121&lt;24.5,"F1","F2"),""))</f>
        <v>H2</v>
      </c>
    </row>
    <row r="122" spans="1:10">
      <c r="A122" s="172" t="s">
        <v>326</v>
      </c>
      <c r="B122" s="172" t="s">
        <v>238</v>
      </c>
      <c r="C122" s="5" t="str">
        <f t="shared" si="6"/>
        <v>NUGUES Alain</v>
      </c>
      <c r="D122" s="186" t="s">
        <v>9</v>
      </c>
      <c r="E122" s="144" t="s">
        <v>10</v>
      </c>
      <c r="F122" s="16">
        <v>38.6</v>
      </c>
      <c r="G122" s="35" t="s">
        <v>323</v>
      </c>
      <c r="H122" s="192">
        <v>44021187</v>
      </c>
      <c r="I122" s="141" t="str">
        <f t="shared" si="7"/>
        <v>H3</v>
      </c>
    </row>
    <row r="123" spans="1:10">
      <c r="A123" s="174" t="s">
        <v>326</v>
      </c>
      <c r="B123" s="174" t="s">
        <v>327</v>
      </c>
      <c r="C123" s="5" t="str">
        <f t="shared" si="6"/>
        <v>NUGUES Françoise</v>
      </c>
      <c r="D123" s="144" t="s">
        <v>22</v>
      </c>
      <c r="E123" s="144" t="s">
        <v>19</v>
      </c>
      <c r="F123" s="16">
        <v>24.3</v>
      </c>
      <c r="G123" s="35" t="s">
        <v>323</v>
      </c>
      <c r="H123" s="192">
        <v>44022185</v>
      </c>
      <c r="I123" s="141" t="str">
        <f t="shared" si="7"/>
        <v>F1</v>
      </c>
    </row>
    <row r="124" spans="1:10">
      <c r="A124" s="174" t="s">
        <v>339</v>
      </c>
      <c r="B124" s="174" t="s">
        <v>340</v>
      </c>
      <c r="C124" s="5" t="str">
        <f t="shared" si="6"/>
        <v>PARISSE JEAN-LOUIS</v>
      </c>
      <c r="D124" s="186" t="s">
        <v>9</v>
      </c>
      <c r="E124" s="145" t="s">
        <v>10</v>
      </c>
      <c r="F124" s="16">
        <v>16</v>
      </c>
      <c r="G124" s="89" t="s">
        <v>341</v>
      </c>
      <c r="H124" s="192">
        <v>44719097</v>
      </c>
      <c r="I124" s="141" t="str">
        <f t="shared" si="7"/>
        <v>H2</v>
      </c>
    </row>
    <row r="125" spans="1:10">
      <c r="A125" s="172" t="s">
        <v>339</v>
      </c>
      <c r="B125" s="172" t="s">
        <v>265</v>
      </c>
      <c r="C125" s="5" t="str">
        <f t="shared" si="6"/>
        <v>PARISSE AGNES</v>
      </c>
      <c r="D125" s="186" t="s">
        <v>9</v>
      </c>
      <c r="E125" s="157" t="s">
        <v>19</v>
      </c>
      <c r="F125" s="16">
        <v>23</v>
      </c>
      <c r="G125" s="169" t="s">
        <v>384</v>
      </c>
      <c r="H125" s="197" t="s">
        <v>386</v>
      </c>
      <c r="I125" s="141" t="str">
        <f t="shared" si="7"/>
        <v>F1</v>
      </c>
    </row>
    <row r="126" spans="1:10">
      <c r="A126" s="172" t="s">
        <v>142</v>
      </c>
      <c r="B126" s="172" t="s">
        <v>143</v>
      </c>
      <c r="C126" s="5" t="str">
        <f t="shared" si="6"/>
        <v>PAUGAM  Sophie</v>
      </c>
      <c r="D126" s="186" t="s">
        <v>9</v>
      </c>
      <c r="E126" s="145" t="s">
        <v>19</v>
      </c>
      <c r="F126" s="16">
        <v>41.7</v>
      </c>
      <c r="G126" s="35" t="s">
        <v>139</v>
      </c>
      <c r="H126" s="192">
        <v>42327206</v>
      </c>
      <c r="I126" s="141" t="str">
        <f t="shared" si="7"/>
        <v>F2</v>
      </c>
    </row>
    <row r="127" spans="1:10">
      <c r="A127" s="172" t="s">
        <v>142</v>
      </c>
      <c r="B127" s="172" t="s">
        <v>144</v>
      </c>
      <c r="C127" s="5" t="str">
        <f t="shared" si="6"/>
        <v>PAUGAM Loic</v>
      </c>
      <c r="D127" s="186" t="s">
        <v>9</v>
      </c>
      <c r="E127" s="144" t="s">
        <v>10</v>
      </c>
      <c r="F127" s="16">
        <v>27.2</v>
      </c>
      <c r="G127" s="35" t="s">
        <v>139</v>
      </c>
      <c r="H127" s="192">
        <v>513245099</v>
      </c>
      <c r="I127" s="141" t="str">
        <f t="shared" si="7"/>
        <v>H3</v>
      </c>
    </row>
    <row r="128" spans="1:10">
      <c r="A128" s="172" t="s">
        <v>359</v>
      </c>
      <c r="B128" s="172" t="s">
        <v>159</v>
      </c>
      <c r="C128" s="5" t="str">
        <f t="shared" si="6"/>
        <v>PEAULT FRANCK</v>
      </c>
      <c r="D128" s="186" t="s">
        <v>9</v>
      </c>
      <c r="E128" s="145" t="s">
        <v>10</v>
      </c>
      <c r="F128" s="16">
        <v>8.4</v>
      </c>
      <c r="G128" s="89" t="s">
        <v>341</v>
      </c>
      <c r="H128" s="192">
        <v>521429152</v>
      </c>
      <c r="I128" s="141" t="str">
        <f t="shared" si="7"/>
        <v>H1</v>
      </c>
    </row>
    <row r="129" spans="1:10">
      <c r="A129" s="172" t="s">
        <v>224</v>
      </c>
      <c r="B129" s="172" t="s">
        <v>225</v>
      </c>
      <c r="C129" s="5" t="str">
        <f t="shared" si="6"/>
        <v>PENIN Nicolas</v>
      </c>
      <c r="D129" s="186" t="s">
        <v>9</v>
      </c>
      <c r="E129" s="149" t="s">
        <v>10</v>
      </c>
      <c r="F129" s="16">
        <v>27.8</v>
      </c>
      <c r="G129" s="57" t="s">
        <v>213</v>
      </c>
      <c r="H129" s="192">
        <v>531464238</v>
      </c>
      <c r="I129" s="141" t="str">
        <f t="shared" si="7"/>
        <v>H3</v>
      </c>
    </row>
    <row r="130" spans="1:10">
      <c r="A130" s="172" t="s">
        <v>395</v>
      </c>
      <c r="B130" s="172" t="s">
        <v>396</v>
      </c>
      <c r="C130" s="5" t="str">
        <f t="shared" si="6"/>
        <v>PESTA Jonathan</v>
      </c>
      <c r="D130" s="186" t="s">
        <v>9</v>
      </c>
      <c r="E130" s="95" t="s">
        <v>10</v>
      </c>
      <c r="F130" s="16">
        <v>24.1</v>
      </c>
      <c r="G130" s="14" t="s">
        <v>391</v>
      </c>
      <c r="H130" s="172">
        <v>44509307</v>
      </c>
      <c r="I130" s="141" t="str">
        <f t="shared" si="7"/>
        <v>H2</v>
      </c>
    </row>
    <row r="131" spans="1:10">
      <c r="A131" s="174" t="s">
        <v>137</v>
      </c>
      <c r="B131" s="174" t="s">
        <v>102</v>
      </c>
      <c r="C131" s="5" t="str">
        <f t="shared" si="6"/>
        <v>PETIOT Jérôme</v>
      </c>
      <c r="D131" s="186" t="s">
        <v>9</v>
      </c>
      <c r="E131" s="143" t="s">
        <v>10</v>
      </c>
      <c r="F131" s="16">
        <v>25.4</v>
      </c>
      <c r="G131" s="32" t="s">
        <v>128</v>
      </c>
      <c r="H131" s="192">
        <v>535805193</v>
      </c>
      <c r="I131" s="141" t="str">
        <f t="shared" si="7"/>
        <v>H3</v>
      </c>
    </row>
    <row r="132" spans="1:10">
      <c r="A132" s="172" t="s">
        <v>397</v>
      </c>
      <c r="B132" s="172" t="s">
        <v>398</v>
      </c>
      <c r="C132" s="5" t="str">
        <f t="shared" si="6"/>
        <v>PETITFRERE Olivier</v>
      </c>
      <c r="D132" s="186" t="s">
        <v>9</v>
      </c>
      <c r="E132" s="95" t="s">
        <v>10</v>
      </c>
      <c r="F132" s="16">
        <v>14.5</v>
      </c>
      <c r="G132" s="14" t="s">
        <v>391</v>
      </c>
      <c r="H132" s="172">
        <v>536829228</v>
      </c>
      <c r="I132" s="141" t="str">
        <f t="shared" si="7"/>
        <v>H1</v>
      </c>
    </row>
    <row r="133" spans="1:10">
      <c r="A133" s="172" t="s">
        <v>286</v>
      </c>
      <c r="B133" s="172" t="s">
        <v>287</v>
      </c>
      <c r="C133" s="5" t="str">
        <f t="shared" si="6"/>
        <v>PICARD christophe</v>
      </c>
      <c r="D133" s="186" t="s">
        <v>9</v>
      </c>
      <c r="E133" s="152" t="s">
        <v>10</v>
      </c>
      <c r="F133" s="16">
        <v>28.9</v>
      </c>
      <c r="G133" s="74" t="s">
        <v>276</v>
      </c>
      <c r="H133" s="192">
        <v>512647120</v>
      </c>
      <c r="I133" s="141" t="str">
        <f t="shared" si="7"/>
        <v>H3</v>
      </c>
    </row>
    <row r="134" spans="1:10">
      <c r="A134" s="174" t="s">
        <v>382</v>
      </c>
      <c r="B134" s="174" t="s">
        <v>383</v>
      </c>
      <c r="C134" s="5" t="str">
        <f t="shared" si="6"/>
        <v>PIERRE  HERVE</v>
      </c>
      <c r="D134" s="186" t="s">
        <v>9</v>
      </c>
      <c r="E134" s="157" t="s">
        <v>10</v>
      </c>
      <c r="F134" s="16">
        <v>17.5</v>
      </c>
      <c r="G134" s="169" t="s">
        <v>384</v>
      </c>
      <c r="H134" s="197" t="s">
        <v>385</v>
      </c>
      <c r="I134" s="141" t="str">
        <f t="shared" si="7"/>
        <v>H2</v>
      </c>
    </row>
    <row r="135" spans="1:10">
      <c r="A135" s="172" t="s">
        <v>251</v>
      </c>
      <c r="B135" s="172" t="s">
        <v>44</v>
      </c>
      <c r="C135" s="5" t="str">
        <f t="shared" si="6"/>
        <v>POULALION Fabrice</v>
      </c>
      <c r="D135" s="186" t="s">
        <v>9</v>
      </c>
      <c r="E135" s="150" t="s">
        <v>10</v>
      </c>
      <c r="F135" s="16">
        <v>15</v>
      </c>
      <c r="G135" s="66" t="s">
        <v>244</v>
      </c>
      <c r="H135" s="201">
        <v>522013330</v>
      </c>
      <c r="I135" s="141" t="str">
        <f t="shared" si="7"/>
        <v>H1</v>
      </c>
    </row>
    <row r="136" spans="1:10">
      <c r="A136" s="172" t="s">
        <v>318</v>
      </c>
      <c r="B136" s="172" t="s">
        <v>319</v>
      </c>
      <c r="C136" s="5" t="str">
        <f t="shared" si="6"/>
        <v>PRADERE GUILLAUME</v>
      </c>
      <c r="D136" s="186" t="s">
        <v>9</v>
      </c>
      <c r="E136" s="154" t="s">
        <v>10</v>
      </c>
      <c r="F136" s="16">
        <v>14.4</v>
      </c>
      <c r="G136" s="80" t="s">
        <v>306</v>
      </c>
      <c r="H136" s="195" t="s">
        <v>320</v>
      </c>
      <c r="I136" s="141" t="str">
        <f t="shared" si="7"/>
        <v>H1</v>
      </c>
    </row>
    <row r="137" spans="1:10">
      <c r="A137" s="172" t="s">
        <v>145</v>
      </c>
      <c r="B137" s="172" t="s">
        <v>146</v>
      </c>
      <c r="C137" s="5" t="str">
        <f t="shared" si="6"/>
        <v>PRAUD Michel</v>
      </c>
      <c r="D137" s="186" t="s">
        <v>9</v>
      </c>
      <c r="E137" s="144" t="s">
        <v>10</v>
      </c>
      <c r="F137" s="16">
        <v>39.6</v>
      </c>
      <c r="G137" s="35" t="s">
        <v>139</v>
      </c>
      <c r="H137" s="196">
        <v>43057034</v>
      </c>
      <c r="I137" s="141" t="str">
        <f t="shared" si="7"/>
        <v>H3</v>
      </c>
    </row>
    <row r="138" spans="1:10">
      <c r="A138" s="172" t="s">
        <v>281</v>
      </c>
      <c r="B138" s="172" t="s">
        <v>234</v>
      </c>
      <c r="C138" s="5" t="str">
        <f t="shared" si="6"/>
        <v>PREVOST Vincent</v>
      </c>
      <c r="D138" s="186" t="s">
        <v>9</v>
      </c>
      <c r="E138" s="152" t="s">
        <v>10</v>
      </c>
      <c r="F138" s="16">
        <v>37.799999999999997</v>
      </c>
      <c r="G138" s="74" t="s">
        <v>276</v>
      </c>
      <c r="H138" s="192">
        <v>511512339</v>
      </c>
      <c r="I138" s="141" t="str">
        <f t="shared" si="7"/>
        <v>H3</v>
      </c>
    </row>
    <row r="139" spans="1:10">
      <c r="A139" s="172" t="s">
        <v>20</v>
      </c>
      <c r="B139" s="172" t="s">
        <v>21</v>
      </c>
      <c r="C139" s="5" t="str">
        <f t="shared" si="6"/>
        <v>QUERBES Patrice</v>
      </c>
      <c r="D139" s="10" t="s">
        <v>22</v>
      </c>
      <c r="E139" s="10" t="s">
        <v>10</v>
      </c>
      <c r="F139" s="16">
        <v>39.4</v>
      </c>
      <c r="G139" s="163" t="s">
        <v>14</v>
      </c>
      <c r="H139" s="196">
        <v>44455352</v>
      </c>
      <c r="I139" s="141" t="str">
        <f t="shared" si="7"/>
        <v>H3</v>
      </c>
    </row>
    <row r="140" spans="1:10">
      <c r="A140" s="172" t="s">
        <v>404</v>
      </c>
      <c r="B140" s="172" t="s">
        <v>405</v>
      </c>
      <c r="C140" s="5" t="str">
        <f t="shared" si="6"/>
        <v>RASANJISON Fleury</v>
      </c>
      <c r="D140" s="186" t="s">
        <v>9</v>
      </c>
      <c r="E140" s="98" t="s">
        <v>10</v>
      </c>
      <c r="F140" s="16">
        <v>14.9</v>
      </c>
      <c r="G140" s="87" t="s">
        <v>406</v>
      </c>
      <c r="H140" s="201">
        <v>534037319</v>
      </c>
      <c r="I140" s="141" t="str">
        <f t="shared" si="7"/>
        <v>H1</v>
      </c>
    </row>
    <row r="141" spans="1:10">
      <c r="A141" s="172" t="s">
        <v>347</v>
      </c>
      <c r="B141" s="172" t="s">
        <v>348</v>
      </c>
      <c r="C141" s="5" t="str">
        <f t="shared" si="6"/>
        <v>REIS NATHALIE</v>
      </c>
      <c r="D141" s="186" t="s">
        <v>9</v>
      </c>
      <c r="E141" s="145" t="s">
        <v>19</v>
      </c>
      <c r="F141" s="16">
        <v>43.4</v>
      </c>
      <c r="G141" s="89" t="s">
        <v>341</v>
      </c>
      <c r="H141" s="192">
        <v>43027342</v>
      </c>
      <c r="I141" s="141" t="str">
        <f t="shared" si="7"/>
        <v>F2</v>
      </c>
    </row>
    <row r="142" spans="1:10" ht="15.75">
      <c r="A142" s="173" t="s">
        <v>208</v>
      </c>
      <c r="B142" s="173" t="s">
        <v>209</v>
      </c>
      <c r="C142" s="5" t="str">
        <f t="shared" si="6"/>
        <v xml:space="preserve">RENAULT PATRICE </v>
      </c>
      <c r="D142" s="187" t="s">
        <v>9</v>
      </c>
      <c r="E142" s="148" t="s">
        <v>10</v>
      </c>
      <c r="F142" s="211">
        <v>24.1</v>
      </c>
      <c r="G142" s="80" t="s">
        <v>190</v>
      </c>
      <c r="H142" s="192">
        <v>538495219</v>
      </c>
      <c r="I142" s="141" t="str">
        <f t="shared" si="7"/>
        <v>H2</v>
      </c>
      <c r="J142" s="210"/>
    </row>
    <row r="143" spans="1:10">
      <c r="A143" s="174" t="s">
        <v>305</v>
      </c>
      <c r="B143" s="174" t="s">
        <v>263</v>
      </c>
      <c r="C143" s="5" t="str">
        <f t="shared" si="6"/>
        <v>REVEL STEPHANE</v>
      </c>
      <c r="D143" s="186" t="s">
        <v>9</v>
      </c>
      <c r="E143" s="154" t="s">
        <v>10</v>
      </c>
      <c r="F143" s="16">
        <v>19.8</v>
      </c>
      <c r="G143" s="80" t="s">
        <v>306</v>
      </c>
      <c r="H143" s="195" t="s">
        <v>307</v>
      </c>
      <c r="I143" s="141" t="str">
        <f t="shared" si="7"/>
        <v>H2</v>
      </c>
    </row>
    <row r="144" spans="1:10">
      <c r="A144" s="172" t="s">
        <v>267</v>
      </c>
      <c r="B144" s="172" t="s">
        <v>268</v>
      </c>
      <c r="C144" s="5" t="str">
        <f t="shared" si="6"/>
        <v>REVENU SYLVAIN</v>
      </c>
      <c r="D144" s="186" t="s">
        <v>9</v>
      </c>
      <c r="E144" s="151" t="s">
        <v>10</v>
      </c>
      <c r="F144" s="16">
        <v>22.5</v>
      </c>
      <c r="G144" s="71" t="s">
        <v>264</v>
      </c>
      <c r="H144" s="192">
        <v>547637245</v>
      </c>
      <c r="I144" s="141" t="str">
        <f t="shared" si="7"/>
        <v>H2</v>
      </c>
      <c r="J144" s="210"/>
    </row>
    <row r="145" spans="1:9">
      <c r="A145" s="172" t="s">
        <v>267</v>
      </c>
      <c r="B145" s="172" t="s">
        <v>270</v>
      </c>
      <c r="C145" s="5" t="str">
        <f t="shared" si="6"/>
        <v>REVENU LAURA</v>
      </c>
      <c r="D145" s="151" t="s">
        <v>22</v>
      </c>
      <c r="E145" s="151" t="s">
        <v>19</v>
      </c>
      <c r="F145" s="16">
        <v>40.1</v>
      </c>
      <c r="G145" s="71" t="s">
        <v>264</v>
      </c>
      <c r="H145" s="192">
        <v>514130362</v>
      </c>
      <c r="I145" s="141" t="str">
        <f t="shared" si="7"/>
        <v>F2</v>
      </c>
    </row>
    <row r="146" spans="1:9">
      <c r="A146" s="172" t="s">
        <v>351</v>
      </c>
      <c r="B146" s="172" t="s">
        <v>346</v>
      </c>
      <c r="C146" s="5" t="str">
        <f t="shared" si="6"/>
        <v>REYJAL THIERRY</v>
      </c>
      <c r="D146" s="186" t="s">
        <v>9</v>
      </c>
      <c r="E146" s="145" t="s">
        <v>10</v>
      </c>
      <c r="F146" s="16">
        <v>27.2</v>
      </c>
      <c r="G146" s="89" t="s">
        <v>341</v>
      </c>
      <c r="H146" s="192">
        <v>520733191</v>
      </c>
      <c r="I146" s="141" t="str">
        <f t="shared" si="7"/>
        <v>H3</v>
      </c>
    </row>
    <row r="147" spans="1:9">
      <c r="A147" s="172" t="s">
        <v>354</v>
      </c>
      <c r="B147" s="172" t="s">
        <v>355</v>
      </c>
      <c r="C147" s="5" t="str">
        <f t="shared" si="6"/>
        <v>RICHARD PASCAL</v>
      </c>
      <c r="D147" s="186" t="s">
        <v>9</v>
      </c>
      <c r="E147" s="145" t="s">
        <v>10</v>
      </c>
      <c r="F147" s="16">
        <v>27.6</v>
      </c>
      <c r="G147" s="89" t="s">
        <v>341</v>
      </c>
      <c r="H147" s="192">
        <v>516473060</v>
      </c>
      <c r="I147" s="141" t="str">
        <f t="shared" si="7"/>
        <v>H3</v>
      </c>
    </row>
    <row r="148" spans="1:9">
      <c r="A148" s="174" t="s">
        <v>226</v>
      </c>
      <c r="B148" s="174" t="s">
        <v>227</v>
      </c>
      <c r="C148" s="5" t="str">
        <f t="shared" si="6"/>
        <v>ROLLAND Gautier</v>
      </c>
      <c r="D148" s="186" t="s">
        <v>9</v>
      </c>
      <c r="E148" s="62" t="s">
        <v>10</v>
      </c>
      <c r="F148" s="16">
        <v>22.5</v>
      </c>
      <c r="G148" s="61" t="s">
        <v>228</v>
      </c>
      <c r="H148" s="192">
        <v>528886226</v>
      </c>
      <c r="I148" s="141" t="str">
        <f t="shared" si="7"/>
        <v>H2</v>
      </c>
    </row>
    <row r="149" spans="1:9" ht="15.75">
      <c r="A149" s="175" t="s">
        <v>183</v>
      </c>
      <c r="B149" s="175" t="s">
        <v>184</v>
      </c>
      <c r="C149" s="5" t="str">
        <f t="shared" si="6"/>
        <v>ROUGER ISABELLE</v>
      </c>
      <c r="D149" s="187" t="s">
        <v>9</v>
      </c>
      <c r="E149" s="147" t="s">
        <v>19</v>
      </c>
      <c r="F149" s="211">
        <v>23.6</v>
      </c>
      <c r="G149" s="74" t="s">
        <v>156</v>
      </c>
      <c r="H149" s="200" t="s">
        <v>186</v>
      </c>
      <c r="I149" s="141" t="str">
        <f t="shared" si="7"/>
        <v>F1</v>
      </c>
    </row>
    <row r="150" spans="1:9">
      <c r="A150" s="172" t="s">
        <v>43</v>
      </c>
      <c r="B150" s="172" t="s">
        <v>44</v>
      </c>
      <c r="C150" s="5" t="str">
        <f t="shared" si="6"/>
        <v>SAINT-ETIENNE Fabrice</v>
      </c>
      <c r="D150" s="186" t="s">
        <v>9</v>
      </c>
      <c r="E150" s="10" t="s">
        <v>10</v>
      </c>
      <c r="F150" s="16">
        <v>45.1</v>
      </c>
      <c r="G150" s="163" t="s">
        <v>14</v>
      </c>
      <c r="H150" s="192">
        <v>47460374</v>
      </c>
      <c r="I150" s="141" t="str">
        <f t="shared" si="7"/>
        <v>H3</v>
      </c>
    </row>
    <row r="151" spans="1:9" ht="15.75">
      <c r="A151" s="175" t="s">
        <v>105</v>
      </c>
      <c r="B151" s="175" t="s">
        <v>106</v>
      </c>
      <c r="C151" s="5" t="str">
        <f t="shared" si="6"/>
        <v>SAUVAIRE Christophe</v>
      </c>
      <c r="D151" s="142" t="s">
        <v>22</v>
      </c>
      <c r="E151" s="142" t="s">
        <v>10</v>
      </c>
      <c r="F151" s="26">
        <v>10.7</v>
      </c>
      <c r="G151" s="86" t="s">
        <v>78</v>
      </c>
      <c r="H151" s="193">
        <v>545216079</v>
      </c>
      <c r="I151" s="141" t="str">
        <f t="shared" si="7"/>
        <v>H1</v>
      </c>
    </row>
    <row r="152" spans="1:9">
      <c r="A152" s="172" t="s">
        <v>61</v>
      </c>
      <c r="B152" s="172" t="s">
        <v>62</v>
      </c>
      <c r="C152" s="5" t="str">
        <f t="shared" ref="C152:C168" si="8">A152&amp;" "&amp;B152</f>
        <v>SBERRO Sandra</v>
      </c>
      <c r="D152" s="186" t="s">
        <v>9</v>
      </c>
      <c r="E152" s="95" t="s">
        <v>19</v>
      </c>
      <c r="F152" s="16">
        <v>39.799999999999997</v>
      </c>
      <c r="G152" s="14" t="s">
        <v>60</v>
      </c>
      <c r="H152" s="192">
        <v>541155259</v>
      </c>
      <c r="I152" s="141" t="str">
        <f t="shared" si="7"/>
        <v>F2</v>
      </c>
    </row>
    <row r="153" spans="1:9">
      <c r="A153" s="174" t="s">
        <v>399</v>
      </c>
      <c r="B153" s="174" t="s">
        <v>400</v>
      </c>
      <c r="C153" s="5" t="str">
        <f t="shared" si="8"/>
        <v>SEMBLAT Charles Carol</v>
      </c>
      <c r="D153" s="186" t="s">
        <v>9</v>
      </c>
      <c r="E153" s="95" t="s">
        <v>10</v>
      </c>
      <c r="F153" s="16">
        <v>18.7</v>
      </c>
      <c r="G153" s="14" t="s">
        <v>391</v>
      </c>
      <c r="H153" s="197" t="s">
        <v>401</v>
      </c>
      <c r="I153" s="141" t="str">
        <f t="shared" si="7"/>
        <v>H2</v>
      </c>
    </row>
    <row r="154" spans="1:9">
      <c r="A154" s="172" t="s">
        <v>288</v>
      </c>
      <c r="B154" s="172" t="s">
        <v>289</v>
      </c>
      <c r="C154" s="5" t="str">
        <f t="shared" si="8"/>
        <v>SIMON nicolas</v>
      </c>
      <c r="D154" s="186" t="s">
        <v>9</v>
      </c>
      <c r="E154" s="152" t="s">
        <v>10</v>
      </c>
      <c r="F154" s="16">
        <v>11.3</v>
      </c>
      <c r="G154" s="74" t="s">
        <v>276</v>
      </c>
      <c r="H154" s="192">
        <v>513093217</v>
      </c>
      <c r="I154" s="141" t="str">
        <f t="shared" si="7"/>
        <v>H1</v>
      </c>
    </row>
    <row r="155" spans="1:9">
      <c r="A155" s="174" t="s">
        <v>333</v>
      </c>
      <c r="B155" s="174" t="s">
        <v>334</v>
      </c>
      <c r="C155" s="5" t="str">
        <f t="shared" si="8"/>
        <v>SOURIE Jean-Louis</v>
      </c>
      <c r="D155" s="190" t="s">
        <v>9</v>
      </c>
      <c r="E155" s="155" t="s">
        <v>10</v>
      </c>
      <c r="F155" s="84">
        <v>11.4</v>
      </c>
      <c r="G155" s="83" t="s">
        <v>335</v>
      </c>
      <c r="H155" s="192">
        <v>520481098</v>
      </c>
      <c r="I155" s="141" t="str">
        <f t="shared" si="7"/>
        <v>H1</v>
      </c>
    </row>
    <row r="156" spans="1:9">
      <c r="A156" s="172" t="s">
        <v>134</v>
      </c>
      <c r="B156" s="172" t="s">
        <v>135</v>
      </c>
      <c r="C156" s="5" t="str">
        <f t="shared" si="8"/>
        <v>TARDY Yanne</v>
      </c>
      <c r="D156" s="186" t="s">
        <v>9</v>
      </c>
      <c r="E156" s="143" t="s">
        <v>10</v>
      </c>
      <c r="F156" s="16">
        <v>30.3</v>
      </c>
      <c r="G156" s="32" t="s">
        <v>128</v>
      </c>
      <c r="H156" s="192">
        <v>525919240</v>
      </c>
      <c r="I156" s="141" t="str">
        <f t="shared" si="7"/>
        <v>H3</v>
      </c>
    </row>
    <row r="157" spans="1:9">
      <c r="A157" s="172" t="s">
        <v>328</v>
      </c>
      <c r="B157" s="172" t="s">
        <v>329</v>
      </c>
      <c r="C157" s="5" t="str">
        <f t="shared" si="8"/>
        <v>TOLINOS André</v>
      </c>
      <c r="D157" s="186" t="s">
        <v>9</v>
      </c>
      <c r="E157" s="144" t="s">
        <v>10</v>
      </c>
      <c r="F157" s="16">
        <v>22</v>
      </c>
      <c r="G157" s="35" t="s">
        <v>323</v>
      </c>
      <c r="H157" s="192">
        <v>515489091</v>
      </c>
      <c r="I157" s="141" t="str">
        <f t="shared" si="7"/>
        <v>H2</v>
      </c>
    </row>
    <row r="158" spans="1:9">
      <c r="A158" s="172" t="s">
        <v>67</v>
      </c>
      <c r="B158" s="172" t="s">
        <v>68</v>
      </c>
      <c r="C158" s="5" t="str">
        <f t="shared" si="8"/>
        <v>TOMINE Sébastien</v>
      </c>
      <c r="D158" s="186" t="s">
        <v>9</v>
      </c>
      <c r="E158" s="95" t="s">
        <v>10</v>
      </c>
      <c r="F158" s="16">
        <v>37.4</v>
      </c>
      <c r="G158" s="14" t="s">
        <v>60</v>
      </c>
      <c r="H158" s="192">
        <v>517701383</v>
      </c>
      <c r="I158" s="141" t="str">
        <f t="shared" si="7"/>
        <v>H3</v>
      </c>
    </row>
    <row r="159" spans="1:9">
      <c r="A159" s="174" t="s">
        <v>363</v>
      </c>
      <c r="B159" s="174" t="s">
        <v>364</v>
      </c>
      <c r="C159" s="5" t="str">
        <f t="shared" si="8"/>
        <v>VAN LABEKE JULIEN</v>
      </c>
      <c r="D159" s="186" t="s">
        <v>9</v>
      </c>
      <c r="E159" s="156" t="s">
        <v>10</v>
      </c>
      <c r="F159" s="16">
        <v>15.8</v>
      </c>
      <c r="G159" s="90" t="s">
        <v>365</v>
      </c>
      <c r="H159" s="172">
        <v>540404133</v>
      </c>
      <c r="I159" s="141" t="str">
        <f t="shared" si="7"/>
        <v>H2</v>
      </c>
    </row>
    <row r="160" spans="1:9">
      <c r="A160" s="172" t="s">
        <v>368</v>
      </c>
      <c r="B160" s="172" t="s">
        <v>268</v>
      </c>
      <c r="C160" s="5" t="str">
        <f t="shared" si="8"/>
        <v>VELU SYLVAIN</v>
      </c>
      <c r="D160" s="186" t="s">
        <v>9</v>
      </c>
      <c r="E160" s="156" t="s">
        <v>10</v>
      </c>
      <c r="F160" s="16">
        <v>19.3</v>
      </c>
      <c r="G160" s="90" t="s">
        <v>365</v>
      </c>
      <c r="H160" s="172">
        <v>516766253</v>
      </c>
      <c r="I160" s="141" t="str">
        <f t="shared" si="7"/>
        <v>H2</v>
      </c>
    </row>
    <row r="161" spans="1:10" ht="15.75">
      <c r="A161" s="175" t="s">
        <v>92</v>
      </c>
      <c r="B161" s="175" t="s">
        <v>93</v>
      </c>
      <c r="C161" s="5" t="str">
        <f t="shared" si="8"/>
        <v>VIANNAIS Dominique</v>
      </c>
      <c r="D161" s="187" t="s">
        <v>90</v>
      </c>
      <c r="E161" s="142" t="s">
        <v>10</v>
      </c>
      <c r="F161" s="26">
        <v>33.5</v>
      </c>
      <c r="G161" s="86" t="s">
        <v>78</v>
      </c>
      <c r="H161" s="198">
        <v>43140326</v>
      </c>
      <c r="I161" s="141" t="str">
        <f t="shared" si="7"/>
        <v>H3</v>
      </c>
    </row>
    <row r="162" spans="1:10">
      <c r="A162" s="172" t="s">
        <v>332</v>
      </c>
      <c r="B162" s="172" t="s">
        <v>106</v>
      </c>
      <c r="C162" s="5" t="str">
        <f t="shared" si="8"/>
        <v>VIGIER Christophe</v>
      </c>
      <c r="D162" s="186" t="s">
        <v>9</v>
      </c>
      <c r="E162" s="144" t="s">
        <v>10</v>
      </c>
      <c r="F162" s="16">
        <v>15.1</v>
      </c>
      <c r="G162" s="35" t="s">
        <v>323</v>
      </c>
      <c r="H162" s="192">
        <v>518033111</v>
      </c>
      <c r="I162" s="141" t="str">
        <f t="shared" si="7"/>
        <v>H1</v>
      </c>
    </row>
    <row r="163" spans="1:10">
      <c r="A163" s="172" t="s">
        <v>371</v>
      </c>
      <c r="B163" s="172" t="s">
        <v>372</v>
      </c>
      <c r="C163" s="5" t="str">
        <f t="shared" si="8"/>
        <v>VINSSIAT JEAN PAUL</v>
      </c>
      <c r="D163" s="186" t="s">
        <v>9</v>
      </c>
      <c r="E163" s="156" t="s">
        <v>10</v>
      </c>
      <c r="F163" s="16">
        <v>29.4</v>
      </c>
      <c r="G163" s="90" t="s">
        <v>365</v>
      </c>
      <c r="H163" s="172">
        <v>42577182</v>
      </c>
      <c r="I163" s="141" t="str">
        <f t="shared" si="7"/>
        <v>H3</v>
      </c>
    </row>
    <row r="164" spans="1:10">
      <c r="A164" s="172" t="s">
        <v>279</v>
      </c>
      <c r="B164" s="172" t="s">
        <v>280</v>
      </c>
      <c r="C164" s="5" t="str">
        <f t="shared" si="8"/>
        <v>VIVAUX Guillaume</v>
      </c>
      <c r="D164" s="186" t="s">
        <v>9</v>
      </c>
      <c r="E164" s="152" t="s">
        <v>10</v>
      </c>
      <c r="F164" s="16">
        <v>30.3</v>
      </c>
      <c r="G164" s="74" t="s">
        <v>276</v>
      </c>
      <c r="H164" s="192">
        <v>41046154</v>
      </c>
      <c r="I164" s="141" t="str">
        <f t="shared" si="7"/>
        <v>H3</v>
      </c>
    </row>
    <row r="165" spans="1:10">
      <c r="A165" s="172" t="s">
        <v>402</v>
      </c>
      <c r="B165" s="172" t="s">
        <v>50</v>
      </c>
      <c r="C165" s="5" t="str">
        <f t="shared" si="8"/>
        <v>WEBER  Philippe</v>
      </c>
      <c r="D165" s="186" t="s">
        <v>9</v>
      </c>
      <c r="E165" s="95" t="s">
        <v>10</v>
      </c>
      <c r="F165" s="16">
        <v>13.4</v>
      </c>
      <c r="G165" s="14" t="s">
        <v>391</v>
      </c>
      <c r="H165" s="197" t="s">
        <v>403</v>
      </c>
      <c r="I165" s="141" t="str">
        <f t="shared" si="7"/>
        <v>H1</v>
      </c>
    </row>
    <row r="166" spans="1:10" ht="15.75">
      <c r="A166" s="185" t="s">
        <v>75</v>
      </c>
      <c r="B166" s="185" t="s">
        <v>76</v>
      </c>
      <c r="C166" s="5" t="str">
        <f t="shared" si="8"/>
        <v>WINOGRAD Serge</v>
      </c>
      <c r="D166" s="187" t="s">
        <v>9</v>
      </c>
      <c r="E166" s="142" t="s">
        <v>10</v>
      </c>
      <c r="F166" s="211">
        <v>17.2</v>
      </c>
      <c r="G166" s="86" t="s">
        <v>78</v>
      </c>
      <c r="H166" s="198">
        <v>49810064</v>
      </c>
      <c r="I166" s="141" t="str">
        <f t="shared" si="7"/>
        <v>H2</v>
      </c>
      <c r="J166" s="210"/>
    </row>
    <row r="167" spans="1:10">
      <c r="A167" s="177" t="s">
        <v>302</v>
      </c>
      <c r="B167" s="177" t="s">
        <v>303</v>
      </c>
      <c r="C167" s="5" t="str">
        <f t="shared" si="8"/>
        <v>ZACCAGNINO Sylvie</v>
      </c>
      <c r="D167" s="188" t="s">
        <v>9</v>
      </c>
      <c r="E167" s="153" t="s">
        <v>19</v>
      </c>
      <c r="F167" s="77">
        <v>23.3</v>
      </c>
      <c r="G167" s="14" t="s">
        <v>298</v>
      </c>
      <c r="H167" s="192">
        <v>513819335</v>
      </c>
      <c r="I167" s="141" t="str">
        <f t="shared" si="7"/>
        <v>F1</v>
      </c>
    </row>
    <row r="168" spans="1:10">
      <c r="A168" s="172" t="s">
        <v>235</v>
      </c>
      <c r="B168" s="172" t="s">
        <v>236</v>
      </c>
      <c r="C168" s="5" t="str">
        <f t="shared" si="8"/>
        <v>ZAHM François</v>
      </c>
      <c r="D168" s="186" t="s">
        <v>9</v>
      </c>
      <c r="E168" s="62" t="s">
        <v>10</v>
      </c>
      <c r="F168" s="16">
        <v>19.399999999999999</v>
      </c>
      <c r="G168" s="61" t="s">
        <v>228</v>
      </c>
      <c r="H168" s="194">
        <v>521625314</v>
      </c>
      <c r="I168" s="141" t="str">
        <f t="shared" si="7"/>
        <v>H2</v>
      </c>
    </row>
  </sheetData>
  <autoFilter ref="A1:I168">
    <sortState ref="A2:I183">
      <sortCondition ref="A1"/>
    </sortState>
  </autoFilter>
  <conditionalFormatting sqref="D1:D1048576">
    <cfRule type="cellIs" dxfId="283" priority="19" operator="equal">
      <formula>"E"</formula>
    </cfRule>
  </conditionalFormatting>
  <conditionalFormatting sqref="F1 E1:E1048576">
    <cfRule type="cellIs" dxfId="282" priority="16" operator="equal">
      <formula>"H"</formula>
    </cfRule>
    <cfRule type="cellIs" dxfId="281" priority="17" operator="equal">
      <formula>"F"</formula>
    </cfRule>
    <cfRule type="cellIs" priority="18" operator="equal">
      <formula>"F"</formula>
    </cfRule>
  </conditionalFormatting>
  <conditionalFormatting sqref="I1:I168">
    <cfRule type="cellIs" dxfId="280" priority="1" operator="equal">
      <formula>"F2"</formula>
    </cfRule>
    <cfRule type="cellIs" dxfId="279" priority="2" operator="equal">
      <formula>"F1"</formula>
    </cfRule>
    <cfRule type="cellIs" dxfId="278" priority="3" operator="equal">
      <formula>"H3"</formula>
    </cfRule>
    <cfRule type="cellIs" dxfId="277" priority="4" operator="equal">
      <formula>"H2"</formula>
    </cfRule>
    <cfRule type="cellIs" dxfId="276" priority="5" operator="equal">
      <formula>"H1"</formula>
    </cfRule>
  </conditionalFormatting>
  <dataValidations count="3">
    <dataValidation type="list" allowBlank="1" showInputMessage="1" showErrorMessage="1" sqref="D121:D137 D160:D166 D50:D62 D143:D157 D80:D116 D2:D30">
      <formula1>"S,E"</formula1>
    </dataValidation>
    <dataValidation type="list" allowBlank="1" showInputMessage="1" showErrorMessage="1" sqref="E167:E168 E121:E140 E50:E62 E143:E165 E80:E116 E2:E30">
      <formula1>"F,H"</formula1>
    </dataValidation>
    <dataValidation allowBlank="1" showInputMessage="1" showErrorMessage="1" errorTitle="mauvaise saisie" error="F pour Femme_x000a_H pour Homme" promptTitle="SAISIE OBLIGATOIRE SVP" prompt="merci !" sqref="E141:E142"/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21" sqref="I21"/>
    </sheetView>
  </sheetViews>
  <sheetFormatPr baseColWidth="10" defaultColWidth="12.140625" defaultRowHeight="15"/>
  <cols>
    <col min="1" max="1" width="16.140625" bestFit="1" customWidth="1"/>
    <col min="6" max="6" width="16.5703125" bestFit="1" customWidth="1"/>
  </cols>
  <sheetData>
    <row r="1" spans="1:6" ht="15.75" thickBot="1">
      <c r="A1" s="101" t="s">
        <v>413</v>
      </c>
    </row>
    <row r="2" spans="1:6" ht="15.75" thickBot="1">
      <c r="A2" s="102"/>
      <c r="B2" s="103" t="s">
        <v>414</v>
      </c>
      <c r="C2" s="104" t="s">
        <v>415</v>
      </c>
      <c r="D2" s="105" t="s">
        <v>416</v>
      </c>
    </row>
    <row r="3" spans="1:6">
      <c r="A3" s="106" t="s">
        <v>417</v>
      </c>
      <c r="B3" s="107">
        <v>1</v>
      </c>
      <c r="C3" s="108">
        <v>2</v>
      </c>
      <c r="D3" s="109">
        <v>1</v>
      </c>
    </row>
    <row r="4" spans="1:6" ht="15.75" thickBot="1">
      <c r="A4" s="110" t="s">
        <v>417</v>
      </c>
      <c r="B4" s="111">
        <v>2</v>
      </c>
      <c r="C4" s="112">
        <v>1</v>
      </c>
      <c r="D4" s="113">
        <v>2</v>
      </c>
    </row>
    <row r="5" spans="1:6">
      <c r="A5" s="114" t="s">
        <v>418</v>
      </c>
      <c r="B5" s="115">
        <v>1</v>
      </c>
      <c r="C5" s="116">
        <v>3</v>
      </c>
      <c r="D5" s="117">
        <v>1</v>
      </c>
    </row>
    <row r="6" spans="1:6">
      <c r="A6" s="118" t="s">
        <v>418</v>
      </c>
      <c r="B6" s="119">
        <v>2</v>
      </c>
      <c r="C6" s="120">
        <v>2</v>
      </c>
      <c r="D6" s="121">
        <v>2</v>
      </c>
    </row>
    <row r="7" spans="1:6" ht="15.75" thickBot="1">
      <c r="A7" s="122" t="s">
        <v>418</v>
      </c>
      <c r="B7" s="123">
        <v>3</v>
      </c>
      <c r="C7" s="124">
        <v>1</v>
      </c>
      <c r="D7" s="125">
        <v>3</v>
      </c>
    </row>
    <row r="9" spans="1:6" ht="15.75" thickBot="1">
      <c r="A9" s="126" t="s">
        <v>419</v>
      </c>
    </row>
    <row r="10" spans="1:6" ht="26.25" thickBot="1">
      <c r="A10" s="127" t="s">
        <v>3</v>
      </c>
      <c r="B10" s="128" t="s">
        <v>420</v>
      </c>
      <c r="C10" s="129" t="s">
        <v>421</v>
      </c>
      <c r="D10" s="129" t="s">
        <v>422</v>
      </c>
      <c r="E10" s="315" t="s">
        <v>423</v>
      </c>
      <c r="F10" s="316"/>
    </row>
    <row r="11" spans="1:6" ht="15.75" thickBot="1">
      <c r="A11" s="130" t="s">
        <v>417</v>
      </c>
      <c r="B11" s="131" t="s">
        <v>424</v>
      </c>
      <c r="C11" s="132">
        <v>1</v>
      </c>
      <c r="D11" s="132">
        <v>1</v>
      </c>
      <c r="E11" s="132">
        <v>2</v>
      </c>
      <c r="F11" s="131" t="s">
        <v>425</v>
      </c>
    </row>
    <row r="12" spans="1:6" ht="15.75" thickBot="1">
      <c r="A12" s="130" t="s">
        <v>418</v>
      </c>
      <c r="B12" s="131" t="s">
        <v>424</v>
      </c>
      <c r="C12" s="132">
        <v>1</v>
      </c>
      <c r="D12" s="132">
        <v>1</v>
      </c>
      <c r="E12" s="132">
        <v>2</v>
      </c>
      <c r="F12" s="131" t="s">
        <v>425</v>
      </c>
    </row>
    <row r="13" spans="1:6" ht="15.75" thickBot="1">
      <c r="A13" s="130" t="s">
        <v>426</v>
      </c>
      <c r="B13" s="131" t="s">
        <v>427</v>
      </c>
      <c r="C13" s="132">
        <v>1</v>
      </c>
      <c r="D13" s="132">
        <v>1</v>
      </c>
      <c r="E13" s="132">
        <v>2</v>
      </c>
      <c r="F13" s="131" t="s">
        <v>425</v>
      </c>
    </row>
    <row r="14" spans="1:6" ht="15.75" thickBot="1">
      <c r="A14" s="130" t="s">
        <v>428</v>
      </c>
      <c r="B14" s="131" t="s">
        <v>427</v>
      </c>
      <c r="C14" s="317"/>
      <c r="D14" s="318"/>
      <c r="E14" s="132">
        <v>1</v>
      </c>
      <c r="F14" s="133" t="s">
        <v>429</v>
      </c>
    </row>
    <row r="16" spans="1:6" ht="15.75" thickBot="1">
      <c r="A16" s="134" t="s">
        <v>430</v>
      </c>
    </row>
    <row r="17" spans="1:8" ht="15.75" thickBot="1">
      <c r="A17" s="135" t="s">
        <v>431</v>
      </c>
      <c r="B17" s="136" t="s">
        <v>432</v>
      </c>
      <c r="C17" s="136" t="s">
        <v>433</v>
      </c>
      <c r="D17" s="136" t="s">
        <v>434</v>
      </c>
      <c r="E17" s="136" t="s">
        <v>435</v>
      </c>
      <c r="F17" s="136" t="s">
        <v>436</v>
      </c>
      <c r="G17" s="136" t="s">
        <v>437</v>
      </c>
      <c r="H17" s="136" t="s">
        <v>438</v>
      </c>
    </row>
    <row r="18" spans="1:8" ht="15.75" thickBot="1">
      <c r="A18" s="137" t="s">
        <v>439</v>
      </c>
      <c r="B18" s="138">
        <v>31</v>
      </c>
      <c r="C18" s="139">
        <f>B18/$B$23</f>
        <v>0.19375000000000001</v>
      </c>
      <c r="D18" s="138">
        <v>19</v>
      </c>
      <c r="E18" s="138">
        <v>10</v>
      </c>
      <c r="F18" s="138">
        <v>5</v>
      </c>
      <c r="G18" s="138">
        <v>2</v>
      </c>
      <c r="H18" s="138">
        <v>1</v>
      </c>
    </row>
    <row r="19" spans="1:8" ht="15.75" thickBot="1">
      <c r="A19" s="137" t="s">
        <v>440</v>
      </c>
      <c r="B19" s="138">
        <v>54</v>
      </c>
      <c r="C19" s="139">
        <f t="shared" ref="C19:C22" si="0">B19/$B$23</f>
        <v>0.33750000000000002</v>
      </c>
      <c r="D19" s="138">
        <v>34</v>
      </c>
      <c r="E19" s="138">
        <v>17</v>
      </c>
      <c r="F19" s="138">
        <v>8</v>
      </c>
      <c r="G19" s="138">
        <v>4</v>
      </c>
      <c r="H19" s="138">
        <v>2</v>
      </c>
    </row>
    <row r="20" spans="1:8" ht="15.75" thickBot="1">
      <c r="A20" s="137" t="s">
        <v>441</v>
      </c>
      <c r="B20" s="138">
        <v>46</v>
      </c>
      <c r="C20" s="139">
        <f t="shared" si="0"/>
        <v>0.28749999999999998</v>
      </c>
      <c r="D20" s="138">
        <v>29</v>
      </c>
      <c r="E20" s="138">
        <v>14</v>
      </c>
      <c r="F20" s="138">
        <v>7</v>
      </c>
      <c r="G20" s="138">
        <v>4</v>
      </c>
      <c r="H20" s="138">
        <v>2</v>
      </c>
    </row>
    <row r="21" spans="1:8" ht="15.75" thickBot="1">
      <c r="A21" s="137" t="s">
        <v>442</v>
      </c>
      <c r="B21" s="138">
        <v>8</v>
      </c>
      <c r="C21" s="139">
        <f t="shared" si="0"/>
        <v>0.05</v>
      </c>
      <c r="D21" s="138">
        <v>5</v>
      </c>
      <c r="E21" s="138">
        <v>3</v>
      </c>
      <c r="F21" s="138">
        <v>1</v>
      </c>
      <c r="G21" s="138">
        <v>1</v>
      </c>
      <c r="H21" s="138">
        <v>0</v>
      </c>
    </row>
    <row r="22" spans="1:8" ht="15.75" thickBot="1">
      <c r="A22" s="137" t="s">
        <v>443</v>
      </c>
      <c r="B22" s="138">
        <v>21</v>
      </c>
      <c r="C22" s="139">
        <f t="shared" si="0"/>
        <v>0.13125000000000001</v>
      </c>
      <c r="D22" s="138">
        <v>13</v>
      </c>
      <c r="E22" s="138">
        <v>7</v>
      </c>
      <c r="F22" s="138">
        <v>3</v>
      </c>
      <c r="G22" s="138">
        <v>2</v>
      </c>
      <c r="H22" s="138">
        <v>1</v>
      </c>
    </row>
    <row r="23" spans="1:8" ht="15.75" thickBot="1">
      <c r="A23" s="137" t="s">
        <v>444</v>
      </c>
      <c r="B23" s="138">
        <v>160</v>
      </c>
      <c r="C23" s="140"/>
      <c r="D23" s="140"/>
      <c r="E23" s="140"/>
      <c r="F23" s="140"/>
      <c r="G23" s="140"/>
      <c r="H23" s="140"/>
    </row>
  </sheetData>
  <mergeCells count="2">
    <mergeCell ref="E10:F10"/>
    <mergeCell ref="C14:D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168"/>
  <sheetViews>
    <sheetView topLeftCell="C106" workbookViewId="0">
      <selection activeCell="O126" sqref="O126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customWidth="1"/>
    <col min="5" max="5" width="8.140625" customWidth="1"/>
    <col min="7" max="7" width="12" customWidth="1"/>
    <col min="9" max="9" width="7.7109375" customWidth="1"/>
    <col min="10" max="10" width="17.28515625" customWidth="1"/>
    <col min="11" max="12" width="17.42578125" customWidth="1"/>
    <col min="13" max="13" width="15" customWidth="1"/>
    <col min="18" max="18" width="8" customWidth="1"/>
    <col min="19" max="19" width="7.85546875" customWidth="1"/>
  </cols>
  <sheetData>
    <row r="1" spans="1:19" ht="77.25" customHeight="1" thickBot="1">
      <c r="A1" s="1" t="s">
        <v>0</v>
      </c>
      <c r="B1" s="1" t="s">
        <v>1</v>
      </c>
      <c r="C1" s="1" t="s">
        <v>446</v>
      </c>
      <c r="D1" s="1" t="s">
        <v>2</v>
      </c>
      <c r="E1" s="1" t="s">
        <v>3</v>
      </c>
      <c r="F1" s="2" t="s">
        <v>4</v>
      </c>
      <c r="G1" s="1" t="s">
        <v>5</v>
      </c>
      <c r="H1" s="3" t="s">
        <v>6</v>
      </c>
      <c r="I1" s="161" t="s">
        <v>445</v>
      </c>
      <c r="J1" s="209" t="s">
        <v>448</v>
      </c>
      <c r="K1" s="208" t="s">
        <v>449</v>
      </c>
      <c r="L1" s="209" t="s">
        <v>450</v>
      </c>
      <c r="M1" s="208" t="s">
        <v>451</v>
      </c>
    </row>
    <row r="2" spans="1:19" ht="15.75" customHeight="1" thickBot="1">
      <c r="A2" s="172" t="s">
        <v>369</v>
      </c>
      <c r="B2" s="172" t="s">
        <v>370</v>
      </c>
      <c r="C2" s="5" t="str">
        <f t="shared" ref="C2:C30" si="0">A2&amp;" "&amp;B2</f>
        <v>ADAM HUBERT</v>
      </c>
      <c r="D2" s="186" t="s">
        <v>9</v>
      </c>
      <c r="E2" s="156" t="s">
        <v>10</v>
      </c>
      <c r="F2" s="16">
        <f>'joueurs  '!F2</f>
        <v>29.4</v>
      </c>
      <c r="G2" s="90" t="s">
        <v>365</v>
      </c>
      <c r="H2" s="172">
        <v>540498177</v>
      </c>
      <c r="I2" s="141" t="str">
        <f t="shared" ref="I2:I30" si="1">IF(E2="H",IF(F2&lt;15.5,"H1",IF(F2&lt;24.5,"H2","H3")),IF(E2="F",IF(F2&lt;24.5,"F1","F2"),""))</f>
        <v>H3</v>
      </c>
      <c r="J2" s="309">
        <v>9</v>
      </c>
      <c r="K2" s="309">
        <v>32</v>
      </c>
      <c r="L2" s="309">
        <v>15</v>
      </c>
      <c r="M2" s="309">
        <v>39</v>
      </c>
      <c r="O2" s="300" t="s">
        <v>504</v>
      </c>
      <c r="P2" s="301"/>
      <c r="Q2" s="301"/>
      <c r="R2" s="302"/>
    </row>
    <row r="3" spans="1:19" ht="16.5" thickBot="1">
      <c r="A3" s="172" t="s">
        <v>277</v>
      </c>
      <c r="B3" s="172" t="s">
        <v>278</v>
      </c>
      <c r="C3" s="5" t="str">
        <f t="shared" si="0"/>
        <v>ALAMICHEL Valérie</v>
      </c>
      <c r="D3" s="152" t="s">
        <v>22</v>
      </c>
      <c r="E3" s="152" t="s">
        <v>19</v>
      </c>
      <c r="F3" s="16">
        <f>'joueurs  '!F3</f>
        <v>34.1</v>
      </c>
      <c r="G3" s="74" t="s">
        <v>276</v>
      </c>
      <c r="H3" s="192">
        <v>522832259</v>
      </c>
      <c r="I3" s="141" t="str">
        <f t="shared" si="1"/>
        <v>F2</v>
      </c>
      <c r="J3" s="309">
        <v>4</v>
      </c>
      <c r="K3" s="309">
        <v>29</v>
      </c>
      <c r="L3" s="309">
        <v>6</v>
      </c>
      <c r="M3" s="309">
        <v>24</v>
      </c>
      <c r="O3" s="289" t="s">
        <v>500</v>
      </c>
      <c r="P3" s="290"/>
      <c r="Q3" s="290"/>
      <c r="R3" s="290"/>
      <c r="S3" s="291"/>
    </row>
    <row r="4" spans="1:19" ht="16.5" thickBot="1">
      <c r="A4" s="174" t="s">
        <v>272</v>
      </c>
      <c r="B4" s="174" t="s">
        <v>273</v>
      </c>
      <c r="C4" s="5" t="str">
        <f t="shared" si="0"/>
        <v>ALLAIN LOIC</v>
      </c>
      <c r="D4" s="186" t="s">
        <v>9</v>
      </c>
      <c r="E4" s="151" t="s">
        <v>10</v>
      </c>
      <c r="F4" s="16">
        <f>'joueurs  '!F4</f>
        <v>32.6</v>
      </c>
      <c r="G4" s="71" t="s">
        <v>264</v>
      </c>
      <c r="H4" s="192">
        <v>527813190</v>
      </c>
      <c r="I4" s="141" t="str">
        <f t="shared" si="1"/>
        <v>H3</v>
      </c>
      <c r="J4" s="309">
        <v>5</v>
      </c>
      <c r="K4" s="309">
        <v>28</v>
      </c>
      <c r="L4" s="309">
        <v>7</v>
      </c>
      <c r="M4" s="309">
        <v>35</v>
      </c>
      <c r="O4" s="288"/>
      <c r="P4" s="288"/>
      <c r="Q4" s="288"/>
      <c r="R4" s="288"/>
      <c r="S4" s="288"/>
    </row>
    <row r="5" spans="1:19" ht="16.5" thickBot="1">
      <c r="A5" s="175" t="s">
        <v>101</v>
      </c>
      <c r="B5" s="175" t="s">
        <v>102</v>
      </c>
      <c r="C5" s="5" t="str">
        <f t="shared" si="0"/>
        <v>ANDURAND Jérôme</v>
      </c>
      <c r="D5" s="187" t="s">
        <v>9</v>
      </c>
      <c r="E5" s="142" t="s">
        <v>10</v>
      </c>
      <c r="F5" s="16">
        <f>'joueurs  '!F5</f>
        <v>15.4</v>
      </c>
      <c r="G5" s="86" t="s">
        <v>78</v>
      </c>
      <c r="H5" s="193">
        <v>514507116</v>
      </c>
      <c r="I5" s="141" t="str">
        <f t="shared" si="1"/>
        <v>H1</v>
      </c>
      <c r="J5" s="309">
        <v>15</v>
      </c>
      <c r="K5" s="309">
        <v>30</v>
      </c>
      <c r="L5" s="310">
        <v>23</v>
      </c>
      <c r="M5" s="310">
        <v>37</v>
      </c>
      <c r="O5" s="292" t="s">
        <v>501</v>
      </c>
      <c r="P5" s="293"/>
      <c r="Q5" s="293"/>
      <c r="R5" s="293"/>
      <c r="S5" s="294"/>
    </row>
    <row r="6" spans="1:19">
      <c r="A6" s="172" t="s">
        <v>256</v>
      </c>
      <c r="B6" s="172" t="s">
        <v>257</v>
      </c>
      <c r="C6" s="5" t="str">
        <f t="shared" si="0"/>
        <v>ASTIER DOMINIQUE</v>
      </c>
      <c r="D6" s="186" t="s">
        <v>9</v>
      </c>
      <c r="E6" s="149" t="s">
        <v>10</v>
      </c>
      <c r="F6" s="16">
        <f>'joueurs  '!F6</f>
        <v>24.6</v>
      </c>
      <c r="G6" s="57" t="s">
        <v>255</v>
      </c>
      <c r="H6" s="192">
        <v>47116117</v>
      </c>
      <c r="I6" s="141" t="str">
        <f t="shared" si="1"/>
        <v>H3</v>
      </c>
      <c r="J6" s="309">
        <v>5</v>
      </c>
      <c r="K6" s="309">
        <v>19</v>
      </c>
      <c r="L6" s="309">
        <v>15</v>
      </c>
      <c r="M6" s="309">
        <v>40</v>
      </c>
    </row>
    <row r="7" spans="1:19" ht="15.75">
      <c r="A7" s="173" t="s">
        <v>172</v>
      </c>
      <c r="B7" s="176" t="s">
        <v>173</v>
      </c>
      <c r="C7" s="5" t="str">
        <f t="shared" si="0"/>
        <v>AUBRY MARC</v>
      </c>
      <c r="D7" s="187" t="s">
        <v>9</v>
      </c>
      <c r="E7" s="147" t="s">
        <v>10</v>
      </c>
      <c r="F7" s="16">
        <f>'joueurs  '!F7</f>
        <v>20.2</v>
      </c>
      <c r="G7" s="74" t="s">
        <v>156</v>
      </c>
      <c r="H7" s="194" t="s">
        <v>174</v>
      </c>
      <c r="I7" s="141" t="str">
        <f t="shared" si="1"/>
        <v>H2</v>
      </c>
      <c r="J7" s="310">
        <v>13</v>
      </c>
      <c r="K7" s="310">
        <v>34</v>
      </c>
      <c r="L7" s="309">
        <v>8</v>
      </c>
      <c r="M7" s="309">
        <v>28</v>
      </c>
      <c r="O7" s="299" t="s">
        <v>507</v>
      </c>
      <c r="P7" s="299"/>
      <c r="Q7" s="299"/>
    </row>
    <row r="8" spans="1:19">
      <c r="A8" s="172" t="s">
        <v>311</v>
      </c>
      <c r="B8" s="172" t="s">
        <v>154</v>
      </c>
      <c r="C8" s="5" t="str">
        <f t="shared" si="0"/>
        <v>AYMARD FREDERIC</v>
      </c>
      <c r="D8" s="186" t="s">
        <v>9</v>
      </c>
      <c r="E8" s="154" t="s">
        <v>10</v>
      </c>
      <c r="F8" s="16">
        <f>'joueurs  '!F8</f>
        <v>16.5</v>
      </c>
      <c r="G8" s="80" t="s">
        <v>306</v>
      </c>
      <c r="H8" s="195" t="s">
        <v>312</v>
      </c>
      <c r="I8" s="141" t="str">
        <f t="shared" si="1"/>
        <v>H2</v>
      </c>
      <c r="J8" s="310">
        <v>12</v>
      </c>
      <c r="K8" s="310">
        <v>28</v>
      </c>
      <c r="L8" s="309">
        <v>12</v>
      </c>
      <c r="M8" s="309">
        <v>26</v>
      </c>
      <c r="O8" t="s">
        <v>505</v>
      </c>
    </row>
    <row r="9" spans="1:19">
      <c r="A9" s="177" t="s">
        <v>304</v>
      </c>
      <c r="B9" s="177" t="s">
        <v>68</v>
      </c>
      <c r="C9" s="5" t="str">
        <f t="shared" si="0"/>
        <v>BACHELARD Sébastien</v>
      </c>
      <c r="D9" s="188" t="s">
        <v>9</v>
      </c>
      <c r="E9" s="153" t="s">
        <v>10</v>
      </c>
      <c r="F9" s="16">
        <f>'joueurs  '!F9</f>
        <v>9.4</v>
      </c>
      <c r="G9" s="14" t="s">
        <v>298</v>
      </c>
      <c r="H9" s="192">
        <v>543699178</v>
      </c>
      <c r="I9" s="141" t="str">
        <f t="shared" si="1"/>
        <v>H1</v>
      </c>
      <c r="J9" s="309">
        <v>26</v>
      </c>
      <c r="K9" s="309">
        <v>39</v>
      </c>
      <c r="L9" s="310">
        <v>18</v>
      </c>
      <c r="M9" s="310">
        <v>28</v>
      </c>
      <c r="O9" t="s">
        <v>506</v>
      </c>
      <c r="Q9" s="306">
        <v>46252</v>
      </c>
    </row>
    <row r="10" spans="1:19">
      <c r="A10" s="172" t="s">
        <v>345</v>
      </c>
      <c r="B10" s="172" t="s">
        <v>166</v>
      </c>
      <c r="C10" s="5" t="str">
        <f t="shared" si="0"/>
        <v>BARROT MICHEL</v>
      </c>
      <c r="D10" s="186" t="s">
        <v>9</v>
      </c>
      <c r="E10" s="145" t="s">
        <v>10</v>
      </c>
      <c r="F10" s="16">
        <f>'joueurs  '!F10</f>
        <v>18.5</v>
      </c>
      <c r="G10" s="89" t="s">
        <v>341</v>
      </c>
      <c r="H10" s="192">
        <v>520164109</v>
      </c>
      <c r="I10" s="141" t="str">
        <f t="shared" si="1"/>
        <v>H2</v>
      </c>
      <c r="J10" s="310">
        <v>15</v>
      </c>
      <c r="K10" s="310">
        <v>30</v>
      </c>
      <c r="L10" s="309">
        <v>15</v>
      </c>
      <c r="M10" s="309">
        <v>32</v>
      </c>
      <c r="O10" t="s">
        <v>508</v>
      </c>
      <c r="Q10" s="306">
        <v>46264</v>
      </c>
    </row>
    <row r="11" spans="1:19">
      <c r="A11" s="174" t="s">
        <v>148</v>
      </c>
      <c r="B11" s="174" t="s">
        <v>50</v>
      </c>
      <c r="C11" s="5" t="str">
        <f t="shared" si="0"/>
        <v>BARTHELEMI Philippe</v>
      </c>
      <c r="D11" s="186" t="s">
        <v>9</v>
      </c>
      <c r="E11" s="146" t="s">
        <v>10</v>
      </c>
      <c r="F11" s="16">
        <f>'joueurs  '!F11</f>
        <v>43.1</v>
      </c>
      <c r="G11" s="38" t="s">
        <v>149</v>
      </c>
      <c r="H11" s="192">
        <v>517273355</v>
      </c>
      <c r="I11" s="141" t="str">
        <f t="shared" si="1"/>
        <v>H3</v>
      </c>
      <c r="J11" s="309">
        <v>3</v>
      </c>
      <c r="K11" s="309">
        <v>15</v>
      </c>
      <c r="L11" s="309">
        <v>2</v>
      </c>
      <c r="M11" s="309">
        <v>20</v>
      </c>
      <c r="O11" s="287" t="s">
        <v>511</v>
      </c>
      <c r="Q11" s="306">
        <v>46265</v>
      </c>
    </row>
    <row r="12" spans="1:19">
      <c r="A12" s="172" t="s">
        <v>138</v>
      </c>
      <c r="B12" s="172" t="s">
        <v>50</v>
      </c>
      <c r="C12" s="5" t="str">
        <f t="shared" si="0"/>
        <v>BATAILLE Philippe</v>
      </c>
      <c r="D12" s="186" t="s">
        <v>9</v>
      </c>
      <c r="E12" s="144" t="s">
        <v>10</v>
      </c>
      <c r="F12" s="16">
        <f>'joueurs  '!F12</f>
        <v>19.3</v>
      </c>
      <c r="G12" s="35" t="s">
        <v>139</v>
      </c>
      <c r="H12" s="192">
        <v>48652194</v>
      </c>
      <c r="I12" s="141" t="str">
        <f t="shared" si="1"/>
        <v>H2</v>
      </c>
      <c r="J12" s="310">
        <v>10</v>
      </c>
      <c r="K12" s="310">
        <v>23</v>
      </c>
      <c r="L12" s="309">
        <v>19</v>
      </c>
      <c r="M12" s="309">
        <v>33</v>
      </c>
      <c r="O12" s="307" t="s">
        <v>512</v>
      </c>
      <c r="Q12" s="306">
        <v>46265</v>
      </c>
    </row>
    <row r="13" spans="1:19">
      <c r="A13" s="172" t="s">
        <v>25</v>
      </c>
      <c r="B13" s="172" t="s">
        <v>26</v>
      </c>
      <c r="C13" s="5" t="str">
        <f t="shared" si="0"/>
        <v>BAUDIN Anne</v>
      </c>
      <c r="D13" s="186" t="s">
        <v>9</v>
      </c>
      <c r="E13" s="10" t="s">
        <v>19</v>
      </c>
      <c r="F13" s="16">
        <f>'joueurs  '!F13</f>
        <v>11.2</v>
      </c>
      <c r="G13" s="163" t="s">
        <v>14</v>
      </c>
      <c r="H13" s="196" t="s">
        <v>27</v>
      </c>
      <c r="I13" s="141" t="str">
        <f t="shared" si="1"/>
        <v>F1</v>
      </c>
      <c r="J13" s="309">
        <v>24</v>
      </c>
      <c r="K13" s="309">
        <v>39</v>
      </c>
      <c r="L13" s="310">
        <v>25</v>
      </c>
      <c r="M13" s="310">
        <v>39</v>
      </c>
      <c r="O13" s="307" t="s">
        <v>513</v>
      </c>
      <c r="Q13" s="306">
        <v>46268</v>
      </c>
      <c r="R13" t="s">
        <v>515</v>
      </c>
    </row>
    <row r="14" spans="1:19">
      <c r="A14" s="172" t="s">
        <v>25</v>
      </c>
      <c r="B14" s="172" t="s">
        <v>28</v>
      </c>
      <c r="C14" s="5" t="str">
        <f t="shared" si="0"/>
        <v>BAUDIN Gilles</v>
      </c>
      <c r="D14" s="10" t="s">
        <v>22</v>
      </c>
      <c r="E14" s="10" t="s">
        <v>10</v>
      </c>
      <c r="F14" s="16">
        <f>'joueurs  '!F14</f>
        <v>15.6</v>
      </c>
      <c r="G14" s="163" t="s">
        <v>14</v>
      </c>
      <c r="H14" s="196">
        <v>543819163</v>
      </c>
      <c r="I14" s="141" t="str">
        <f t="shared" si="1"/>
        <v>H2</v>
      </c>
      <c r="J14" s="310">
        <v>17</v>
      </c>
      <c r="K14" s="310">
        <v>30</v>
      </c>
      <c r="L14" s="309">
        <v>13</v>
      </c>
      <c r="M14" s="309">
        <v>28</v>
      </c>
      <c r="O14" s="307" t="s">
        <v>516</v>
      </c>
      <c r="Q14" s="306">
        <v>46272</v>
      </c>
    </row>
    <row r="15" spans="1:19">
      <c r="A15" s="172" t="s">
        <v>357</v>
      </c>
      <c r="B15" s="172" t="s">
        <v>358</v>
      </c>
      <c r="C15" s="5" t="str">
        <f t="shared" si="0"/>
        <v>BEAUDOUIN ROMAIN</v>
      </c>
      <c r="D15" s="186" t="s">
        <v>9</v>
      </c>
      <c r="E15" s="145" t="s">
        <v>10</v>
      </c>
      <c r="F15" s="16">
        <f>'joueurs  '!F15</f>
        <v>17.5</v>
      </c>
      <c r="G15" s="89" t="s">
        <v>341</v>
      </c>
      <c r="H15" s="192">
        <v>542293250</v>
      </c>
      <c r="I15" s="141" t="str">
        <f t="shared" si="1"/>
        <v>H2</v>
      </c>
      <c r="J15" s="310">
        <v>14</v>
      </c>
      <c r="K15" s="310">
        <v>30</v>
      </c>
      <c r="L15" s="309">
        <v>12</v>
      </c>
      <c r="M15" s="309">
        <v>29</v>
      </c>
      <c r="O15" s="307" t="s">
        <v>517</v>
      </c>
      <c r="Q15" s="306">
        <v>46272</v>
      </c>
    </row>
    <row r="16" spans="1:19">
      <c r="A16" s="172" t="s">
        <v>407</v>
      </c>
      <c r="B16" s="172" t="s">
        <v>408</v>
      </c>
      <c r="C16" s="5" t="str">
        <f t="shared" si="0"/>
        <v>BENASSI  Thibaud</v>
      </c>
      <c r="D16" s="160" t="s">
        <v>22</v>
      </c>
      <c r="E16" s="160" t="s">
        <v>10</v>
      </c>
      <c r="F16" s="16">
        <f>'joueurs  '!F16</f>
        <v>46</v>
      </c>
      <c r="G16" s="170" t="s">
        <v>410</v>
      </c>
      <c r="H16" s="172">
        <v>510707363</v>
      </c>
      <c r="I16" s="141" t="str">
        <f t="shared" si="1"/>
        <v>H3</v>
      </c>
      <c r="J16" s="309">
        <v>1</v>
      </c>
      <c r="K16" s="309">
        <v>12</v>
      </c>
      <c r="L16" s="309">
        <v>5</v>
      </c>
      <c r="M16" s="309">
        <v>35</v>
      </c>
      <c r="O16" s="307" t="s">
        <v>518</v>
      </c>
      <c r="Q16" s="306">
        <v>46272</v>
      </c>
      <c r="R16" t="s">
        <v>447</v>
      </c>
    </row>
    <row r="17" spans="1:18">
      <c r="A17" s="172" t="s">
        <v>229</v>
      </c>
      <c r="B17" s="172" t="s">
        <v>230</v>
      </c>
      <c r="C17" s="5" t="str">
        <f t="shared" si="0"/>
        <v>BENOIT Christine</v>
      </c>
      <c r="D17" s="186" t="s">
        <v>9</v>
      </c>
      <c r="E17" s="62" t="s">
        <v>19</v>
      </c>
      <c r="F17" s="16">
        <f>'joueurs  '!F17</f>
        <v>40</v>
      </c>
      <c r="G17" s="61" t="s">
        <v>228</v>
      </c>
      <c r="H17" s="194">
        <v>522770334</v>
      </c>
      <c r="I17" s="141" t="str">
        <f t="shared" si="1"/>
        <v>F2</v>
      </c>
      <c r="J17" s="309">
        <v>8</v>
      </c>
      <c r="K17" s="309">
        <v>38</v>
      </c>
      <c r="L17" s="309">
        <v>7</v>
      </c>
      <c r="M17" s="309">
        <v>30</v>
      </c>
      <c r="O17" s="307" t="s">
        <v>519</v>
      </c>
      <c r="Q17" s="306">
        <v>46273</v>
      </c>
    </row>
    <row r="18" spans="1:18">
      <c r="A18" s="172" t="s">
        <v>390</v>
      </c>
      <c r="B18" s="172" t="s">
        <v>225</v>
      </c>
      <c r="C18" s="5" t="str">
        <f t="shared" si="0"/>
        <v>BERTON Nicolas</v>
      </c>
      <c r="D18" s="186" t="s">
        <v>9</v>
      </c>
      <c r="E18" s="95" t="s">
        <v>10</v>
      </c>
      <c r="F18" s="16">
        <f>'joueurs  '!F18</f>
        <v>11.4</v>
      </c>
      <c r="G18" s="14" t="s">
        <v>391</v>
      </c>
      <c r="H18" s="197" t="s">
        <v>392</v>
      </c>
      <c r="I18" s="141" t="str">
        <f t="shared" si="1"/>
        <v>H1</v>
      </c>
      <c r="J18" s="309">
        <v>21</v>
      </c>
      <c r="K18" s="309">
        <v>31</v>
      </c>
      <c r="L18" s="310">
        <v>9</v>
      </c>
      <c r="M18" s="310">
        <v>19</v>
      </c>
      <c r="O18" s="307" t="s">
        <v>521</v>
      </c>
      <c r="Q18" s="306">
        <v>46273</v>
      </c>
    </row>
    <row r="19" spans="1:18" ht="15.75">
      <c r="A19" s="175" t="s">
        <v>113</v>
      </c>
      <c r="B19" s="175" t="s">
        <v>114</v>
      </c>
      <c r="C19" s="5" t="str">
        <f t="shared" si="0"/>
        <v>BEUVELOT Gaël</v>
      </c>
      <c r="D19" s="187" t="s">
        <v>9</v>
      </c>
      <c r="E19" s="142" t="s">
        <v>10</v>
      </c>
      <c r="F19" s="16">
        <f>'joueurs  '!F19</f>
        <v>11.9</v>
      </c>
      <c r="G19" s="86" t="s">
        <v>78</v>
      </c>
      <c r="H19" s="198">
        <v>533283215</v>
      </c>
      <c r="I19" s="141" t="str">
        <f t="shared" si="1"/>
        <v>H1</v>
      </c>
      <c r="J19" s="309">
        <v>10</v>
      </c>
      <c r="K19" s="309">
        <v>19</v>
      </c>
      <c r="L19" s="310">
        <v>7</v>
      </c>
      <c r="M19" s="310">
        <v>16</v>
      </c>
      <c r="O19" s="307" t="s">
        <v>522</v>
      </c>
      <c r="Q19" s="306">
        <v>46273</v>
      </c>
    </row>
    <row r="20" spans="1:18">
      <c r="A20" s="172" t="s">
        <v>349</v>
      </c>
      <c r="B20" s="172" t="s">
        <v>350</v>
      </c>
      <c r="C20" s="5" t="str">
        <f t="shared" si="0"/>
        <v>BOUDON PIERRE</v>
      </c>
      <c r="D20" s="186" t="s">
        <v>9</v>
      </c>
      <c r="E20" s="145" t="s">
        <v>10</v>
      </c>
      <c r="F20" s="16">
        <f>'joueurs  '!F20</f>
        <v>13</v>
      </c>
      <c r="G20" s="89" t="s">
        <v>341</v>
      </c>
      <c r="H20" s="192">
        <v>43937161</v>
      </c>
      <c r="I20" s="141" t="str">
        <f t="shared" si="1"/>
        <v>H1</v>
      </c>
      <c r="J20" s="309">
        <v>17</v>
      </c>
      <c r="K20" s="309">
        <v>29</v>
      </c>
      <c r="L20" s="310">
        <v>18</v>
      </c>
      <c r="M20" s="310">
        <v>29</v>
      </c>
      <c r="O20" s="307" t="s">
        <v>526</v>
      </c>
      <c r="Q20" s="306">
        <v>46275</v>
      </c>
      <c r="R20" t="s">
        <v>447</v>
      </c>
    </row>
    <row r="21" spans="1:18" ht="15.75">
      <c r="A21" s="175" t="s">
        <v>96</v>
      </c>
      <c r="B21" s="175" t="s">
        <v>54</v>
      </c>
      <c r="C21" s="5" t="str">
        <f t="shared" si="0"/>
        <v>BOULDOIRES Bertrand</v>
      </c>
      <c r="D21" s="187" t="s">
        <v>9</v>
      </c>
      <c r="E21" s="142" t="s">
        <v>10</v>
      </c>
      <c r="F21" s="16">
        <f>'joueurs  '!F21</f>
        <v>7</v>
      </c>
      <c r="G21" s="86" t="s">
        <v>78</v>
      </c>
      <c r="H21" s="193" t="s">
        <v>97</v>
      </c>
      <c r="I21" s="141" t="str">
        <f t="shared" si="1"/>
        <v>H1</v>
      </c>
      <c r="J21" s="309">
        <v>13</v>
      </c>
      <c r="K21" s="309">
        <v>21</v>
      </c>
      <c r="L21" s="310">
        <v>6</v>
      </c>
      <c r="M21" s="310">
        <v>11</v>
      </c>
      <c r="O21" s="307" t="s">
        <v>527</v>
      </c>
      <c r="Q21" s="306">
        <v>46275</v>
      </c>
      <c r="R21" t="s">
        <v>447</v>
      </c>
    </row>
    <row r="22" spans="1:18" ht="15.75">
      <c r="A22" s="173" t="s">
        <v>175</v>
      </c>
      <c r="B22" s="173" t="s">
        <v>176</v>
      </c>
      <c r="C22" s="5" t="str">
        <f t="shared" si="0"/>
        <v>BOURSIER ANTHONY</v>
      </c>
      <c r="D22" s="187" t="s">
        <v>9</v>
      </c>
      <c r="E22" s="147" t="s">
        <v>10</v>
      </c>
      <c r="F22" s="16">
        <f>'joueurs  '!F22</f>
        <v>21.2</v>
      </c>
      <c r="G22" s="74" t="s">
        <v>156</v>
      </c>
      <c r="H22" s="199" t="s">
        <v>178</v>
      </c>
      <c r="I22" s="141" t="str">
        <f t="shared" si="1"/>
        <v>H2</v>
      </c>
      <c r="J22" s="310">
        <v>14</v>
      </c>
      <c r="K22" s="310">
        <v>30</v>
      </c>
      <c r="L22" s="309">
        <v>7</v>
      </c>
      <c r="M22" s="309">
        <v>22</v>
      </c>
      <c r="O22" s="307" t="s">
        <v>528</v>
      </c>
      <c r="Q22" s="306">
        <v>46275</v>
      </c>
    </row>
    <row r="23" spans="1:18">
      <c r="A23" s="172" t="s">
        <v>53</v>
      </c>
      <c r="B23" s="172" t="s">
        <v>54</v>
      </c>
      <c r="C23" s="5" t="str">
        <f t="shared" si="0"/>
        <v>BOUSSELET Bertrand</v>
      </c>
      <c r="D23" s="186" t="s">
        <v>9</v>
      </c>
      <c r="E23" s="10" t="s">
        <v>10</v>
      </c>
      <c r="F23" s="16">
        <f>'joueurs  '!F23</f>
        <v>15.5</v>
      </c>
      <c r="G23" s="163" t="s">
        <v>14</v>
      </c>
      <c r="H23" s="192">
        <v>3837290</v>
      </c>
      <c r="I23" s="141" t="str">
        <f t="shared" si="1"/>
        <v>H2</v>
      </c>
      <c r="J23" s="310">
        <v>8</v>
      </c>
      <c r="K23" s="310">
        <v>20</v>
      </c>
      <c r="L23" s="309">
        <v>15</v>
      </c>
      <c r="M23" s="309">
        <v>31</v>
      </c>
    </row>
    <row r="24" spans="1:18" ht="15.75">
      <c r="A24" s="176" t="s">
        <v>165</v>
      </c>
      <c r="B24" s="176" t="s">
        <v>166</v>
      </c>
      <c r="C24" s="5" t="str">
        <f t="shared" si="0"/>
        <v>BRIGNON MICHEL</v>
      </c>
      <c r="D24" s="187" t="s">
        <v>9</v>
      </c>
      <c r="E24" s="147" t="s">
        <v>10</v>
      </c>
      <c r="F24" s="16">
        <f>'joueurs  '!F24</f>
        <v>20.399999999999999</v>
      </c>
      <c r="G24" s="74" t="s">
        <v>156</v>
      </c>
      <c r="H24" s="200" t="s">
        <v>168</v>
      </c>
      <c r="I24" s="141" t="str">
        <f t="shared" si="1"/>
        <v>H2</v>
      </c>
      <c r="J24" s="310">
        <v>11</v>
      </c>
      <c r="K24" s="310">
        <v>24</v>
      </c>
      <c r="L24" s="309">
        <v>12</v>
      </c>
      <c r="M24" s="309">
        <v>30</v>
      </c>
    </row>
    <row r="25" spans="1:18">
      <c r="A25" s="172" t="s">
        <v>15</v>
      </c>
      <c r="B25" s="172" t="s">
        <v>16</v>
      </c>
      <c r="C25" s="5" t="str">
        <f t="shared" si="0"/>
        <v>BRKIC Alexandre</v>
      </c>
      <c r="D25" s="186" t="s">
        <v>9</v>
      </c>
      <c r="E25" s="10" t="s">
        <v>10</v>
      </c>
      <c r="F25" s="16">
        <f>'joueurs  '!F25</f>
        <v>19</v>
      </c>
      <c r="G25" s="163" t="s">
        <v>14</v>
      </c>
      <c r="H25" s="196">
        <v>48647147</v>
      </c>
      <c r="I25" s="141" t="str">
        <f t="shared" si="1"/>
        <v>H2</v>
      </c>
      <c r="J25" s="310">
        <v>18</v>
      </c>
      <c r="K25" s="310">
        <v>34</v>
      </c>
      <c r="L25" s="309">
        <v>12</v>
      </c>
      <c r="M25" s="309">
        <v>26</v>
      </c>
    </row>
    <row r="26" spans="1:18">
      <c r="A26" s="172" t="s">
        <v>129</v>
      </c>
      <c r="B26" s="172" t="s">
        <v>130</v>
      </c>
      <c r="C26" s="5" t="str">
        <f t="shared" si="0"/>
        <v>BURSON Didier</v>
      </c>
      <c r="D26" s="186" t="s">
        <v>9</v>
      </c>
      <c r="E26" s="143" t="s">
        <v>10</v>
      </c>
      <c r="F26" s="16">
        <f>'joueurs  '!F26</f>
        <v>41.6</v>
      </c>
      <c r="G26" s="32" t="s">
        <v>128</v>
      </c>
      <c r="H26" s="201">
        <v>546096359</v>
      </c>
      <c r="I26" s="141" t="str">
        <f t="shared" si="1"/>
        <v>H3</v>
      </c>
      <c r="J26" s="309">
        <v>2</v>
      </c>
      <c r="K26" s="309">
        <v>18</v>
      </c>
      <c r="L26" s="309">
        <v>6</v>
      </c>
      <c r="M26" s="309">
        <v>34</v>
      </c>
    </row>
    <row r="27" spans="1:18">
      <c r="A27" s="172" t="s">
        <v>247</v>
      </c>
      <c r="B27" s="172" t="s">
        <v>248</v>
      </c>
      <c r="C27" s="5" t="str">
        <f t="shared" si="0"/>
        <v>CAILLAT Pierre Yves</v>
      </c>
      <c r="D27" s="186" t="s">
        <v>9</v>
      </c>
      <c r="E27" s="150" t="s">
        <v>10</v>
      </c>
      <c r="F27" s="16">
        <f>'joueurs  '!F27</f>
        <v>24.3</v>
      </c>
      <c r="G27" s="66" t="s">
        <v>244</v>
      </c>
      <c r="H27" s="201">
        <v>217085</v>
      </c>
      <c r="I27" s="141" t="str">
        <f t="shared" si="1"/>
        <v>H2</v>
      </c>
      <c r="J27" s="310">
        <v>12</v>
      </c>
      <c r="K27" s="310">
        <v>30</v>
      </c>
      <c r="L27" s="309">
        <v>12</v>
      </c>
      <c r="M27" s="309">
        <v>30</v>
      </c>
    </row>
    <row r="28" spans="1:18">
      <c r="A28" s="172" t="s">
        <v>132</v>
      </c>
      <c r="B28" s="172" t="s">
        <v>133</v>
      </c>
      <c r="C28" s="5" t="str">
        <f t="shared" si="0"/>
        <v>CHAMOUTON Patrick</v>
      </c>
      <c r="D28" s="186" t="s">
        <v>9</v>
      </c>
      <c r="E28" s="143" t="s">
        <v>10</v>
      </c>
      <c r="F28" s="16">
        <f>'joueurs  '!F28</f>
        <v>37</v>
      </c>
      <c r="G28" s="32" t="s">
        <v>128</v>
      </c>
      <c r="H28" s="192">
        <v>533662190</v>
      </c>
      <c r="I28" s="141" t="str">
        <f t="shared" si="1"/>
        <v>H3</v>
      </c>
      <c r="J28" s="309">
        <v>11</v>
      </c>
      <c r="K28" s="309">
        <v>41</v>
      </c>
      <c r="L28" s="309">
        <v>7</v>
      </c>
      <c r="M28" s="309">
        <v>40</v>
      </c>
    </row>
    <row r="29" spans="1:18">
      <c r="A29" s="172" t="s">
        <v>55</v>
      </c>
      <c r="B29" s="172" t="s">
        <v>56</v>
      </c>
      <c r="C29" s="36" t="str">
        <f t="shared" si="0"/>
        <v>CHENOUNA  Rachel</v>
      </c>
      <c r="D29" s="186" t="s">
        <v>9</v>
      </c>
      <c r="E29" s="10" t="s">
        <v>19</v>
      </c>
      <c r="F29" s="16">
        <f>'joueurs  '!F29</f>
        <v>40.4</v>
      </c>
      <c r="G29" s="163" t="s">
        <v>14</v>
      </c>
      <c r="H29" s="192">
        <v>42104315</v>
      </c>
      <c r="I29" s="141" t="str">
        <f t="shared" si="1"/>
        <v>F2</v>
      </c>
      <c r="J29" s="309">
        <v>4</v>
      </c>
      <c r="K29" s="309">
        <v>27</v>
      </c>
      <c r="L29" s="309">
        <v>5</v>
      </c>
      <c r="M29" s="309">
        <v>22</v>
      </c>
    </row>
    <row r="30" spans="1:18">
      <c r="A30" s="172" t="s">
        <v>55</v>
      </c>
      <c r="B30" s="172" t="s">
        <v>57</v>
      </c>
      <c r="C30" s="36" t="str">
        <f t="shared" si="0"/>
        <v>CHENOUNA  Djilali</v>
      </c>
      <c r="D30" s="10" t="s">
        <v>22</v>
      </c>
      <c r="E30" s="10" t="s">
        <v>10</v>
      </c>
      <c r="F30" s="16">
        <f>'joueurs  '!F30</f>
        <v>21.4</v>
      </c>
      <c r="G30" s="163" t="s">
        <v>14</v>
      </c>
      <c r="H30" s="192">
        <v>42075243</v>
      </c>
      <c r="I30" s="141" t="str">
        <f t="shared" si="1"/>
        <v>H2</v>
      </c>
      <c r="J30" s="310">
        <v>10</v>
      </c>
      <c r="K30" s="310">
        <v>24</v>
      </c>
      <c r="L30" s="309">
        <v>14</v>
      </c>
      <c r="M30" s="309">
        <v>33</v>
      </c>
    </row>
    <row r="31" spans="1:18">
      <c r="A31" s="172" t="s">
        <v>41</v>
      </c>
      <c r="B31" s="172" t="s">
        <v>42</v>
      </c>
      <c r="C31" s="5" t="str">
        <f t="shared" ref="C31:C61" si="2">A31&amp;" "&amp;B31</f>
        <v>CHUSSEAU Cedric</v>
      </c>
      <c r="D31" s="186" t="s">
        <v>9</v>
      </c>
      <c r="E31" s="10" t="s">
        <v>10</v>
      </c>
      <c r="F31" s="16">
        <f>'joueurs  '!F31</f>
        <v>21.6</v>
      </c>
      <c r="G31" s="163" t="s">
        <v>14</v>
      </c>
      <c r="H31" s="192">
        <v>42078247</v>
      </c>
      <c r="I31" s="141" t="str">
        <f t="shared" ref="I31:I61" si="3">IF(E31="H",IF(F31&lt;15.5,"H1",IF(F31&lt;24.5,"H2","H3")),IF(E31="F",IF(F31&lt;24.5,"F1","F2"),""))</f>
        <v>H2</v>
      </c>
      <c r="J31" s="310">
        <v>13</v>
      </c>
      <c r="K31" s="310">
        <v>31</v>
      </c>
      <c r="L31" s="309">
        <v>13</v>
      </c>
      <c r="M31" s="309">
        <v>31</v>
      </c>
    </row>
    <row r="32" spans="1:18">
      <c r="A32" s="172" t="s">
        <v>32</v>
      </c>
      <c r="B32" s="172" t="s">
        <v>33</v>
      </c>
      <c r="C32" s="5" t="str">
        <f t="shared" si="2"/>
        <v>CIRENI Maria-Grazia</v>
      </c>
      <c r="D32" s="10" t="s">
        <v>22</v>
      </c>
      <c r="E32" s="10" t="s">
        <v>19</v>
      </c>
      <c r="F32" s="16">
        <f>'joueurs  '!F32</f>
        <v>38</v>
      </c>
      <c r="G32" s="163" t="s">
        <v>14</v>
      </c>
      <c r="H32" s="192">
        <v>41775191</v>
      </c>
      <c r="I32" s="141" t="str">
        <f t="shared" si="3"/>
        <v>F2</v>
      </c>
      <c r="J32" s="309">
        <v>10</v>
      </c>
      <c r="K32" s="309">
        <v>37</v>
      </c>
      <c r="L32" s="309">
        <v>5</v>
      </c>
      <c r="M32" s="309">
        <v>35</v>
      </c>
    </row>
    <row r="33" spans="1:13" ht="15.75">
      <c r="A33" s="175" t="s">
        <v>115</v>
      </c>
      <c r="B33" s="175" t="s">
        <v>116</v>
      </c>
      <c r="C33" s="5" t="str">
        <f t="shared" si="2"/>
        <v>COLL Marlène</v>
      </c>
      <c r="D33" s="187" t="s">
        <v>9</v>
      </c>
      <c r="E33" s="142" t="s">
        <v>19</v>
      </c>
      <c r="F33" s="16">
        <f>'joueurs  '!F33</f>
        <v>35.700000000000003</v>
      </c>
      <c r="G33" s="86" t="s">
        <v>78</v>
      </c>
      <c r="H33" s="193">
        <v>41992290</v>
      </c>
      <c r="I33" s="141" t="str">
        <f t="shared" si="3"/>
        <v>F2</v>
      </c>
      <c r="J33" s="309">
        <v>4</v>
      </c>
      <c r="K33" s="309">
        <v>27</v>
      </c>
      <c r="L33" s="309">
        <v>5</v>
      </c>
      <c r="M33" s="309">
        <v>21</v>
      </c>
    </row>
    <row r="34" spans="1:13">
      <c r="A34" s="172" t="s">
        <v>249</v>
      </c>
      <c r="B34" s="172" t="s">
        <v>250</v>
      </c>
      <c r="C34" s="5" t="str">
        <f t="shared" si="2"/>
        <v>CORDIER Matthieu</v>
      </c>
      <c r="D34" s="186" t="s">
        <v>9</v>
      </c>
      <c r="E34" s="150" t="s">
        <v>10</v>
      </c>
      <c r="F34" s="16">
        <f>'joueurs  '!F34</f>
        <v>3.2</v>
      </c>
      <c r="G34" s="66" t="s">
        <v>244</v>
      </c>
      <c r="H34" s="201">
        <v>43346122</v>
      </c>
      <c r="I34" s="141" t="str">
        <f t="shared" si="3"/>
        <v>H1</v>
      </c>
      <c r="J34" s="309">
        <v>26</v>
      </c>
      <c r="K34" s="309">
        <v>30</v>
      </c>
      <c r="L34" s="310">
        <v>22</v>
      </c>
      <c r="M34" s="310">
        <v>25</v>
      </c>
    </row>
    <row r="35" spans="1:13">
      <c r="A35" s="172" t="s">
        <v>274</v>
      </c>
      <c r="B35" s="172" t="s">
        <v>275</v>
      </c>
      <c r="C35" s="5" t="str">
        <f t="shared" si="2"/>
        <v>CORMIER Brice</v>
      </c>
      <c r="D35" s="186" t="s">
        <v>9</v>
      </c>
      <c r="E35" s="152" t="s">
        <v>10</v>
      </c>
      <c r="F35" s="16">
        <f>'joueurs  '!F35</f>
        <v>20.3</v>
      </c>
      <c r="G35" s="74" t="s">
        <v>276</v>
      </c>
      <c r="H35" s="192">
        <v>522833258</v>
      </c>
      <c r="I35" s="141" t="str">
        <f t="shared" si="3"/>
        <v>H2</v>
      </c>
      <c r="J35" s="310">
        <v>13</v>
      </c>
      <c r="K35" s="310">
        <v>27</v>
      </c>
      <c r="L35" s="309">
        <v>8</v>
      </c>
      <c r="M35" s="309">
        <v>23</v>
      </c>
    </row>
    <row r="36" spans="1:13">
      <c r="A36" s="172" t="s">
        <v>45</v>
      </c>
      <c r="B36" s="172" t="s">
        <v>46</v>
      </c>
      <c r="C36" s="5" t="str">
        <f t="shared" si="2"/>
        <v>COSTA Eduardo</v>
      </c>
      <c r="D36" s="10" t="s">
        <v>22</v>
      </c>
      <c r="E36" s="10" t="s">
        <v>10</v>
      </c>
      <c r="F36" s="16">
        <f>'joueurs  '!F36</f>
        <v>24.8</v>
      </c>
      <c r="G36" s="163" t="s">
        <v>14</v>
      </c>
      <c r="H36" s="192">
        <v>534369194</v>
      </c>
      <c r="I36" s="141" t="str">
        <f t="shared" si="3"/>
        <v>H3</v>
      </c>
      <c r="J36" s="309">
        <v>7</v>
      </c>
      <c r="K36" s="309">
        <v>22</v>
      </c>
      <c r="L36" s="309">
        <v>9</v>
      </c>
      <c r="M36" s="309">
        <v>29</v>
      </c>
    </row>
    <row r="37" spans="1:13">
      <c r="A37" s="172" t="s">
        <v>215</v>
      </c>
      <c r="B37" s="172" t="s">
        <v>216</v>
      </c>
      <c r="C37" s="5" t="str">
        <f>A37&amp;" "&amp;B37</f>
        <v>COUDEVILLE THIBAULT</v>
      </c>
      <c r="D37" s="149" t="s">
        <v>22</v>
      </c>
      <c r="E37" s="149" t="s">
        <v>10</v>
      </c>
      <c r="F37" s="16">
        <f>'joueurs  '!F37</f>
        <v>16.5</v>
      </c>
      <c r="G37" s="57" t="s">
        <v>213</v>
      </c>
      <c r="H37" s="192">
        <v>520873138</v>
      </c>
      <c r="I37" s="141" t="str">
        <f t="shared" si="3"/>
        <v>H2</v>
      </c>
      <c r="J37" s="310">
        <v>14</v>
      </c>
      <c r="K37" s="310">
        <v>28</v>
      </c>
      <c r="L37" s="309">
        <v>14</v>
      </c>
      <c r="M37" s="309">
        <v>28</v>
      </c>
    </row>
    <row r="38" spans="1:13" ht="15.75">
      <c r="A38" s="178" t="s">
        <v>82</v>
      </c>
      <c r="B38" s="178" t="s">
        <v>83</v>
      </c>
      <c r="C38" s="5" t="str">
        <f t="shared" si="2"/>
        <v>COUTURIER Bénédicte</v>
      </c>
      <c r="D38" s="187" t="s">
        <v>9</v>
      </c>
      <c r="E38" s="142" t="s">
        <v>19</v>
      </c>
      <c r="F38" s="16">
        <f>'joueurs  '!F38</f>
        <v>38.5</v>
      </c>
      <c r="G38" s="86" t="s">
        <v>78</v>
      </c>
      <c r="H38" s="198">
        <v>544388225</v>
      </c>
      <c r="I38" s="141" t="str">
        <f t="shared" si="3"/>
        <v>F2</v>
      </c>
      <c r="J38" s="309">
        <v>7</v>
      </c>
      <c r="K38" s="309">
        <v>34</v>
      </c>
      <c r="L38" s="309">
        <v>5</v>
      </c>
      <c r="M38" s="309">
        <v>30</v>
      </c>
    </row>
    <row r="39" spans="1:13" ht="15.75">
      <c r="A39" s="173" t="s">
        <v>197</v>
      </c>
      <c r="B39" s="173" t="s">
        <v>154</v>
      </c>
      <c r="C39" s="5" t="str">
        <f t="shared" si="2"/>
        <v>CRIERE FREDERIC</v>
      </c>
      <c r="D39" s="187" t="s">
        <v>9</v>
      </c>
      <c r="E39" s="148" t="s">
        <v>10</v>
      </c>
      <c r="F39" s="16">
        <f>'joueurs  '!F39</f>
        <v>16.899999999999999</v>
      </c>
      <c r="G39" s="80" t="s">
        <v>190</v>
      </c>
      <c r="H39" s="192">
        <v>512431291</v>
      </c>
      <c r="I39" s="141" t="str">
        <f t="shared" si="3"/>
        <v>H2</v>
      </c>
      <c r="J39" s="310">
        <v>12</v>
      </c>
      <c r="K39" s="310">
        <v>26</v>
      </c>
      <c r="L39" s="309">
        <v>13</v>
      </c>
      <c r="M39" s="309">
        <v>25</v>
      </c>
    </row>
    <row r="40" spans="1:13">
      <c r="A40" s="172" t="s">
        <v>12</v>
      </c>
      <c r="B40" s="172" t="s">
        <v>13</v>
      </c>
      <c r="C40" s="5" t="str">
        <f t="shared" si="2"/>
        <v>DA COSTA Daniel</v>
      </c>
      <c r="D40" s="186" t="s">
        <v>9</v>
      </c>
      <c r="E40" s="10" t="s">
        <v>10</v>
      </c>
      <c r="F40" s="16">
        <f>'joueurs  '!F40</f>
        <v>22.6</v>
      </c>
      <c r="G40" s="163" t="s">
        <v>14</v>
      </c>
      <c r="H40" s="192">
        <v>3545300</v>
      </c>
      <c r="I40" s="141" t="str">
        <f t="shared" si="3"/>
        <v>H2</v>
      </c>
      <c r="J40" s="310">
        <v>22</v>
      </c>
      <c r="K40" s="310">
        <v>44</v>
      </c>
      <c r="L40" s="309">
        <v>18</v>
      </c>
      <c r="M40" s="309">
        <v>41</v>
      </c>
    </row>
    <row r="41" spans="1:13">
      <c r="A41" s="172" t="s">
        <v>151</v>
      </c>
      <c r="B41" s="172" t="s">
        <v>152</v>
      </c>
      <c r="C41" s="5" t="str">
        <f t="shared" si="2"/>
        <v>DAGUIER Robin</v>
      </c>
      <c r="D41" s="186" t="s">
        <v>9</v>
      </c>
      <c r="E41" s="146" t="s">
        <v>10</v>
      </c>
      <c r="F41" s="16">
        <f>'joueurs  '!F41</f>
        <v>33</v>
      </c>
      <c r="G41" s="38" t="s">
        <v>149</v>
      </c>
      <c r="H41" s="192">
        <v>547412200</v>
      </c>
      <c r="I41" s="141" t="str">
        <f t="shared" si="3"/>
        <v>H3</v>
      </c>
      <c r="J41" s="309">
        <v>8</v>
      </c>
      <c r="K41" s="309">
        <v>37</v>
      </c>
      <c r="L41" s="309">
        <v>13</v>
      </c>
      <c r="M41" s="309">
        <v>49</v>
      </c>
    </row>
    <row r="42" spans="1:13">
      <c r="A42" s="172" t="s">
        <v>379</v>
      </c>
      <c r="B42" s="172" t="s">
        <v>380</v>
      </c>
      <c r="C42" s="5" t="str">
        <f t="shared" si="2"/>
        <v>DARREAU SEBASTIEN</v>
      </c>
      <c r="D42" s="186" t="s">
        <v>9</v>
      </c>
      <c r="E42" s="156" t="s">
        <v>10</v>
      </c>
      <c r="F42" s="16">
        <f>'joueurs  '!F42</f>
        <v>15.9</v>
      </c>
      <c r="G42" s="90" t="s">
        <v>365</v>
      </c>
      <c r="H42" s="172">
        <v>530108197</v>
      </c>
      <c r="I42" s="141" t="str">
        <f t="shared" si="3"/>
        <v>H2</v>
      </c>
      <c r="J42" s="310">
        <v>21</v>
      </c>
      <c r="K42" s="310">
        <v>35</v>
      </c>
      <c r="L42" s="309">
        <v>21</v>
      </c>
      <c r="M42" s="309">
        <v>38</v>
      </c>
    </row>
    <row r="43" spans="1:13">
      <c r="A43" s="172" t="s">
        <v>294</v>
      </c>
      <c r="B43" s="172" t="s">
        <v>295</v>
      </c>
      <c r="C43" s="5" t="str">
        <f t="shared" si="2"/>
        <v>decenciere olivier</v>
      </c>
      <c r="D43" s="186" t="s">
        <v>9</v>
      </c>
      <c r="E43" s="152" t="s">
        <v>10</v>
      </c>
      <c r="F43" s="16">
        <f>'joueurs  '!F43</f>
        <v>30.7</v>
      </c>
      <c r="G43" s="74" t="s">
        <v>276</v>
      </c>
      <c r="H43" s="192">
        <v>541946225</v>
      </c>
      <c r="I43" s="141" t="str">
        <f t="shared" si="3"/>
        <v>H3</v>
      </c>
      <c r="J43" s="309">
        <v>8</v>
      </c>
      <c r="K43" s="309">
        <v>32</v>
      </c>
      <c r="L43" s="309">
        <v>13</v>
      </c>
      <c r="M43" s="309">
        <v>42</v>
      </c>
    </row>
    <row r="44" spans="1:13" ht="15.75">
      <c r="A44" s="175" t="s">
        <v>107</v>
      </c>
      <c r="B44" s="175" t="s">
        <v>108</v>
      </c>
      <c r="C44" s="5" t="str">
        <f t="shared" si="2"/>
        <v>DECRESSAIN Amaury</v>
      </c>
      <c r="D44" s="187" t="s">
        <v>9</v>
      </c>
      <c r="E44" s="142" t="s">
        <v>10</v>
      </c>
      <c r="F44" s="16">
        <f>'joueurs  '!F44</f>
        <v>14.4</v>
      </c>
      <c r="G44" s="86" t="s">
        <v>78</v>
      </c>
      <c r="H44" s="202" t="s">
        <v>109</v>
      </c>
      <c r="I44" s="141" t="str">
        <f t="shared" si="3"/>
        <v>H1</v>
      </c>
      <c r="J44" s="309">
        <v>2</v>
      </c>
      <c r="K44" s="309">
        <v>9</v>
      </c>
      <c r="L44" s="310">
        <v>13</v>
      </c>
      <c r="M44" s="310">
        <v>25</v>
      </c>
    </row>
    <row r="45" spans="1:13">
      <c r="A45" s="172" t="s">
        <v>375</v>
      </c>
      <c r="B45" s="172" t="s">
        <v>376</v>
      </c>
      <c r="C45" s="5" t="str">
        <f t="shared" si="2"/>
        <v>DELAHAYE OLIVIER</v>
      </c>
      <c r="D45" s="186" t="s">
        <v>9</v>
      </c>
      <c r="E45" s="156" t="s">
        <v>10</v>
      </c>
      <c r="F45" s="16">
        <f>'joueurs  '!F45</f>
        <v>19.3</v>
      </c>
      <c r="G45" s="90" t="s">
        <v>365</v>
      </c>
      <c r="H45" s="172">
        <v>521567244</v>
      </c>
      <c r="I45" s="141" t="str">
        <f t="shared" si="3"/>
        <v>H2</v>
      </c>
      <c r="J45" s="310">
        <v>13</v>
      </c>
      <c r="K45" s="310">
        <v>32</v>
      </c>
      <c r="L45" s="309">
        <v>12</v>
      </c>
      <c r="M45" s="309">
        <v>27</v>
      </c>
    </row>
    <row r="46" spans="1:13">
      <c r="A46" s="179" t="s">
        <v>301</v>
      </c>
      <c r="B46" s="179" t="s">
        <v>64</v>
      </c>
      <c r="C46" s="5" t="str">
        <f t="shared" si="2"/>
        <v>DELIA Eric</v>
      </c>
      <c r="D46" s="189" t="s">
        <v>9</v>
      </c>
      <c r="E46" s="167" t="s">
        <v>10</v>
      </c>
      <c r="F46" s="16">
        <f>'joueurs  '!F46</f>
        <v>28</v>
      </c>
      <c r="G46" s="14" t="s">
        <v>298</v>
      </c>
      <c r="H46" s="192">
        <v>49251375</v>
      </c>
      <c r="I46" s="141" t="str">
        <f t="shared" si="3"/>
        <v>H3</v>
      </c>
      <c r="J46" s="309">
        <v>9</v>
      </c>
      <c r="K46" s="309">
        <v>33</v>
      </c>
      <c r="L46" s="309">
        <v>13</v>
      </c>
      <c r="M46" s="309">
        <v>39</v>
      </c>
    </row>
    <row r="47" spans="1:13">
      <c r="A47" s="172" t="s">
        <v>290</v>
      </c>
      <c r="B47" s="172" t="s">
        <v>291</v>
      </c>
      <c r="C47" s="5" t="str">
        <f t="shared" si="2"/>
        <v>dELLA VEDOVA jean yves</v>
      </c>
      <c r="D47" s="186" t="s">
        <v>9</v>
      </c>
      <c r="E47" s="152" t="s">
        <v>10</v>
      </c>
      <c r="F47" s="16">
        <f>'joueurs  '!F47</f>
        <v>35.5</v>
      </c>
      <c r="G47" s="74" t="s">
        <v>276</v>
      </c>
      <c r="H47" s="192">
        <v>520181064</v>
      </c>
      <c r="I47" s="141" t="str">
        <f t="shared" si="3"/>
        <v>H3</v>
      </c>
      <c r="J47" s="309">
        <v>3</v>
      </c>
      <c r="K47" s="309">
        <v>26</v>
      </c>
      <c r="L47" s="309">
        <v>8</v>
      </c>
      <c r="M47" s="309">
        <v>39</v>
      </c>
    </row>
    <row r="48" spans="1:13">
      <c r="A48" s="172" t="s">
        <v>362</v>
      </c>
      <c r="B48" s="172" t="s">
        <v>237</v>
      </c>
      <c r="C48" s="5" t="str">
        <f t="shared" si="2"/>
        <v>DELWASSE NICOLAS</v>
      </c>
      <c r="D48" s="186" t="s">
        <v>9</v>
      </c>
      <c r="E48" s="145" t="s">
        <v>10</v>
      </c>
      <c r="F48" s="16">
        <f>'joueurs  '!F48</f>
        <v>18.399999999999999</v>
      </c>
      <c r="G48" s="89" t="s">
        <v>341</v>
      </c>
      <c r="H48" s="192">
        <v>541157186</v>
      </c>
      <c r="I48" s="141" t="str">
        <f t="shared" si="3"/>
        <v>H2</v>
      </c>
      <c r="J48" s="310">
        <v>21</v>
      </c>
      <c r="K48" s="310">
        <v>39</v>
      </c>
      <c r="L48" s="309">
        <v>15</v>
      </c>
      <c r="M48" s="309">
        <v>32</v>
      </c>
    </row>
    <row r="49" spans="1:13">
      <c r="A49" s="172" t="s">
        <v>150</v>
      </c>
      <c r="B49" s="172" t="s">
        <v>28</v>
      </c>
      <c r="C49" s="5" t="str">
        <f t="shared" si="2"/>
        <v>DENE Gilles</v>
      </c>
      <c r="D49" s="186" t="s">
        <v>9</v>
      </c>
      <c r="E49" s="146" t="s">
        <v>10</v>
      </c>
      <c r="F49" s="16">
        <f>'joueurs  '!F49</f>
        <v>32.1</v>
      </c>
      <c r="G49" s="38" t="s">
        <v>149</v>
      </c>
      <c r="H49" s="192">
        <v>547828182</v>
      </c>
      <c r="I49" s="141" t="str">
        <f t="shared" si="3"/>
        <v>H3</v>
      </c>
      <c r="J49" s="309">
        <v>1</v>
      </c>
      <c r="K49" s="309">
        <v>15</v>
      </c>
      <c r="L49" s="309">
        <v>3</v>
      </c>
      <c r="M49" s="309">
        <v>32</v>
      </c>
    </row>
    <row r="50" spans="1:13" ht="15.75">
      <c r="A50" s="176" t="s">
        <v>158</v>
      </c>
      <c r="B50" s="176" t="s">
        <v>159</v>
      </c>
      <c r="C50" s="5" t="str">
        <f t="shared" si="2"/>
        <v>DEPARDIEU FRANCK</v>
      </c>
      <c r="D50" s="187" t="s">
        <v>9</v>
      </c>
      <c r="E50" s="147" t="s">
        <v>10</v>
      </c>
      <c r="F50" s="16">
        <f>'joueurs  '!F50</f>
        <v>9.3000000000000007</v>
      </c>
      <c r="G50" s="74" t="s">
        <v>156</v>
      </c>
      <c r="H50" s="203" t="s">
        <v>161</v>
      </c>
      <c r="I50" s="141" t="str">
        <f t="shared" si="3"/>
        <v>H1</v>
      </c>
      <c r="J50" s="309">
        <v>17</v>
      </c>
      <c r="K50" s="309">
        <v>28</v>
      </c>
      <c r="L50" s="310">
        <v>23</v>
      </c>
      <c r="M50" s="310">
        <v>34</v>
      </c>
    </row>
    <row r="51" spans="1:13" ht="15.75">
      <c r="A51" s="176" t="s">
        <v>158</v>
      </c>
      <c r="B51" s="176" t="s">
        <v>162</v>
      </c>
      <c r="C51" s="5" t="str">
        <f t="shared" si="2"/>
        <v>DEPARDIEU LINDA</v>
      </c>
      <c r="D51" s="187" t="s">
        <v>9</v>
      </c>
      <c r="E51" s="147" t="s">
        <v>19</v>
      </c>
      <c r="F51" s="16">
        <f>'joueurs  '!F51</f>
        <v>21.3</v>
      </c>
      <c r="G51" s="74" t="s">
        <v>156</v>
      </c>
      <c r="H51" s="200" t="s">
        <v>164</v>
      </c>
      <c r="I51" s="141" t="str">
        <f t="shared" si="3"/>
        <v>F1</v>
      </c>
      <c r="J51" s="309">
        <v>12</v>
      </c>
      <c r="K51" s="309">
        <v>32</v>
      </c>
      <c r="L51" s="310">
        <v>17</v>
      </c>
      <c r="M51" s="310">
        <v>36</v>
      </c>
    </row>
    <row r="52" spans="1:13">
      <c r="A52" s="172" t="s">
        <v>356</v>
      </c>
      <c r="B52" s="172" t="s">
        <v>268</v>
      </c>
      <c r="C52" s="5" t="str">
        <f t="shared" si="2"/>
        <v>DESHAYES SYLVAIN</v>
      </c>
      <c r="D52" s="186" t="s">
        <v>9</v>
      </c>
      <c r="E52" s="145" t="s">
        <v>10</v>
      </c>
      <c r="F52" s="16">
        <f>'joueurs  '!F52</f>
        <v>26.1</v>
      </c>
      <c r="G52" s="89" t="s">
        <v>341</v>
      </c>
      <c r="H52" s="192">
        <v>528596227</v>
      </c>
      <c r="I52" s="141" t="str">
        <f t="shared" si="3"/>
        <v>H3</v>
      </c>
      <c r="J52" s="309">
        <v>15</v>
      </c>
      <c r="K52" s="309">
        <v>38</v>
      </c>
      <c r="L52" s="309">
        <v>8</v>
      </c>
      <c r="M52" s="309">
        <v>29</v>
      </c>
    </row>
    <row r="53" spans="1:13" ht="15.75">
      <c r="A53" s="180" t="s">
        <v>187</v>
      </c>
      <c r="B53" s="180" t="s">
        <v>188</v>
      </c>
      <c r="C53" s="5" t="str">
        <f t="shared" si="2"/>
        <v>DESMARAIS CATHERINE</v>
      </c>
      <c r="D53" s="187" t="s">
        <v>9</v>
      </c>
      <c r="E53" s="148" t="s">
        <v>19</v>
      </c>
      <c r="F53" s="16">
        <f>'joueurs  '!F53</f>
        <v>16</v>
      </c>
      <c r="G53" s="80" t="s">
        <v>190</v>
      </c>
      <c r="H53" s="204">
        <v>46233087</v>
      </c>
      <c r="I53" s="141" t="str">
        <f t="shared" si="3"/>
        <v>F1</v>
      </c>
      <c r="J53" s="309">
        <v>8</v>
      </c>
      <c r="K53" s="309">
        <v>18</v>
      </c>
      <c r="L53" s="310">
        <v>18</v>
      </c>
      <c r="M53" s="310">
        <v>33</v>
      </c>
    </row>
    <row r="54" spans="1:13">
      <c r="A54" s="174" t="s">
        <v>211</v>
      </c>
      <c r="B54" s="174" t="s">
        <v>212</v>
      </c>
      <c r="C54" s="5" t="str">
        <f t="shared" si="2"/>
        <v>DI GIANNI MURIEL</v>
      </c>
      <c r="D54" s="186" t="s">
        <v>9</v>
      </c>
      <c r="E54" s="149" t="s">
        <v>19</v>
      </c>
      <c r="F54" s="16">
        <f>'joueurs  '!F54</f>
        <v>10.3</v>
      </c>
      <c r="G54" s="57" t="s">
        <v>213</v>
      </c>
      <c r="H54" s="205" t="s">
        <v>214</v>
      </c>
      <c r="I54" s="141" t="str">
        <f t="shared" si="3"/>
        <v>F1</v>
      </c>
      <c r="J54" s="309">
        <v>25</v>
      </c>
      <c r="K54" s="309">
        <v>37</v>
      </c>
      <c r="L54" s="310">
        <v>23</v>
      </c>
      <c r="M54" s="310">
        <v>35</v>
      </c>
    </row>
    <row r="55" spans="1:13" ht="15.75">
      <c r="A55" s="175" t="s">
        <v>94</v>
      </c>
      <c r="B55" s="175" t="s">
        <v>95</v>
      </c>
      <c r="C55" s="5" t="str">
        <f t="shared" si="2"/>
        <v>DIZET Loïc</v>
      </c>
      <c r="D55" s="187" t="s">
        <v>9</v>
      </c>
      <c r="E55" s="142" t="s">
        <v>10</v>
      </c>
      <c r="F55" s="16">
        <f>'joueurs  '!F55</f>
        <v>15.7</v>
      </c>
      <c r="G55" s="86" t="s">
        <v>78</v>
      </c>
      <c r="H55" s="198">
        <v>43774199</v>
      </c>
      <c r="I55" s="141" t="str">
        <f t="shared" si="3"/>
        <v>H2</v>
      </c>
      <c r="J55" s="310">
        <v>23</v>
      </c>
      <c r="K55" s="310">
        <v>40</v>
      </c>
      <c r="L55" s="309">
        <v>22</v>
      </c>
      <c r="M55" s="309">
        <v>39</v>
      </c>
    </row>
    <row r="56" spans="1:13">
      <c r="A56" s="172" t="s">
        <v>321</v>
      </c>
      <c r="B56" s="172" t="s">
        <v>322</v>
      </c>
      <c r="C56" s="5" t="str">
        <f t="shared" si="2"/>
        <v>DUEZ Pascal</v>
      </c>
      <c r="D56" s="186" t="s">
        <v>9</v>
      </c>
      <c r="E56" s="144" t="s">
        <v>10</v>
      </c>
      <c r="F56" s="16">
        <f>'joueurs  '!F56</f>
        <v>23.3</v>
      </c>
      <c r="G56" s="35" t="s">
        <v>323</v>
      </c>
      <c r="H56" s="192">
        <v>539064209</v>
      </c>
      <c r="I56" s="141" t="str">
        <f t="shared" si="3"/>
        <v>H2</v>
      </c>
      <c r="J56" s="310">
        <v>16</v>
      </c>
      <c r="K56" s="310">
        <v>38</v>
      </c>
      <c r="L56" s="309">
        <v>11</v>
      </c>
      <c r="M56" s="309">
        <v>35</v>
      </c>
    </row>
    <row r="57" spans="1:13" ht="15.75">
      <c r="A57" s="175" t="s">
        <v>111</v>
      </c>
      <c r="B57" s="175" t="s">
        <v>112</v>
      </c>
      <c r="C57" s="5" t="str">
        <f t="shared" si="2"/>
        <v>DULAU Emmanuel</v>
      </c>
      <c r="D57" s="187" t="s">
        <v>9</v>
      </c>
      <c r="E57" s="142" t="s">
        <v>10</v>
      </c>
      <c r="F57" s="16">
        <f>'joueurs  '!F57</f>
        <v>15.2</v>
      </c>
      <c r="G57" s="86" t="s">
        <v>78</v>
      </c>
      <c r="H57" s="198">
        <v>525284328</v>
      </c>
      <c r="I57" s="141" t="str">
        <f t="shared" si="3"/>
        <v>H1</v>
      </c>
      <c r="J57" s="309">
        <v>10</v>
      </c>
      <c r="K57" s="309">
        <v>24</v>
      </c>
      <c r="L57" s="310">
        <v>19</v>
      </c>
      <c r="M57" s="310">
        <v>33</v>
      </c>
    </row>
    <row r="58" spans="1:13">
      <c r="A58" s="181" t="s">
        <v>296</v>
      </c>
      <c r="B58" s="181" t="s">
        <v>297</v>
      </c>
      <c r="C58" s="5" t="str">
        <f t="shared" si="2"/>
        <v>DURANDE Stephane</v>
      </c>
      <c r="D58" s="188" t="s">
        <v>9</v>
      </c>
      <c r="E58" s="153" t="s">
        <v>10</v>
      </c>
      <c r="F58" s="16">
        <f>'joueurs  '!F58</f>
        <v>14.7</v>
      </c>
      <c r="G58" s="14" t="s">
        <v>298</v>
      </c>
      <c r="H58" s="192">
        <v>521673236</v>
      </c>
      <c r="I58" s="141" t="str">
        <f t="shared" si="3"/>
        <v>H1</v>
      </c>
      <c r="J58" s="309">
        <v>16</v>
      </c>
      <c r="K58" s="309">
        <v>27</v>
      </c>
      <c r="L58" s="310">
        <v>12</v>
      </c>
      <c r="M58" s="310">
        <v>27</v>
      </c>
    </row>
    <row r="59" spans="1:13" ht="15.75">
      <c r="A59" s="175" t="s">
        <v>88</v>
      </c>
      <c r="B59" s="175" t="s">
        <v>89</v>
      </c>
      <c r="C59" s="5" t="str">
        <f t="shared" si="2"/>
        <v>ESCOT Marc</v>
      </c>
      <c r="D59" s="187" t="s">
        <v>90</v>
      </c>
      <c r="E59" s="142" t="s">
        <v>10</v>
      </c>
      <c r="F59" s="16">
        <f>'joueurs  '!F59</f>
        <v>26.6</v>
      </c>
      <c r="G59" s="86" t="s">
        <v>78</v>
      </c>
      <c r="H59" s="198">
        <v>45194339</v>
      </c>
      <c r="I59" s="141" t="str">
        <f t="shared" si="3"/>
        <v>H3</v>
      </c>
      <c r="J59" s="309">
        <v>9</v>
      </c>
      <c r="K59" s="309">
        <v>25</v>
      </c>
      <c r="L59" s="309">
        <v>16</v>
      </c>
      <c r="M59" s="309">
        <v>40</v>
      </c>
    </row>
    <row r="60" spans="1:13">
      <c r="A60" s="172" t="s">
        <v>262</v>
      </c>
      <c r="B60" s="172" t="s">
        <v>263</v>
      </c>
      <c r="C60" s="5" t="str">
        <f t="shared" si="2"/>
        <v>FERRANDON STEPHANE</v>
      </c>
      <c r="D60" s="186" t="s">
        <v>9</v>
      </c>
      <c r="E60" s="151" t="s">
        <v>10</v>
      </c>
      <c r="F60" s="16">
        <f>'joueurs  '!F60</f>
        <v>8.9</v>
      </c>
      <c r="G60" s="71" t="s">
        <v>264</v>
      </c>
      <c r="H60" s="192">
        <v>540085201</v>
      </c>
      <c r="I60" s="141" t="str">
        <f t="shared" si="3"/>
        <v>H1</v>
      </c>
      <c r="J60" s="309">
        <v>19</v>
      </c>
      <c r="K60" s="309">
        <v>29</v>
      </c>
      <c r="L60" s="310">
        <v>22</v>
      </c>
      <c r="M60" s="310">
        <v>31</v>
      </c>
    </row>
    <row r="61" spans="1:13">
      <c r="A61" s="172" t="s">
        <v>330</v>
      </c>
      <c r="B61" s="172" t="s">
        <v>331</v>
      </c>
      <c r="C61" s="5" t="str">
        <f t="shared" si="2"/>
        <v>FERRIERES Regine</v>
      </c>
      <c r="D61" s="186" t="s">
        <v>9</v>
      </c>
      <c r="E61" s="144" t="s">
        <v>19</v>
      </c>
      <c r="F61" s="16">
        <f>'joueurs  '!F61</f>
        <v>32.4</v>
      </c>
      <c r="G61" s="35" t="s">
        <v>323</v>
      </c>
      <c r="H61" s="192">
        <v>43526302</v>
      </c>
      <c r="I61" s="141" t="str">
        <f t="shared" si="3"/>
        <v>F2</v>
      </c>
      <c r="J61" s="309">
        <v>5</v>
      </c>
      <c r="K61" s="309">
        <v>30</v>
      </c>
      <c r="L61" s="309">
        <v>1</v>
      </c>
      <c r="M61" s="309">
        <v>20</v>
      </c>
    </row>
    <row r="62" spans="1:13">
      <c r="A62" s="172" t="s">
        <v>17</v>
      </c>
      <c r="B62" s="172" t="s">
        <v>18</v>
      </c>
      <c r="C62" s="5" t="str">
        <f t="shared" ref="C62:C92" si="4">A62&amp;" "&amp;B62</f>
        <v>FOUASSEAU-QUERBES Pascale</v>
      </c>
      <c r="D62" s="186" t="s">
        <v>9</v>
      </c>
      <c r="E62" s="10" t="s">
        <v>19</v>
      </c>
      <c r="F62" s="16">
        <f>'joueurs  '!F62</f>
        <v>54</v>
      </c>
      <c r="G62" s="163" t="s">
        <v>14</v>
      </c>
      <c r="H62" s="196">
        <v>44444355</v>
      </c>
      <c r="I62" s="141" t="str">
        <f t="shared" ref="I62:I92" si="5">IF(E62="H",IF(F62&lt;15.5,"H1",IF(F62&lt;24.5,"H2","H3")),IF(E62="F",IF(F62&lt;24.5,"F1","F2"),""))</f>
        <v>F2</v>
      </c>
      <c r="J62" s="309">
        <v>0</v>
      </c>
      <c r="K62" s="309">
        <v>15</v>
      </c>
      <c r="L62" s="309">
        <v>0</v>
      </c>
      <c r="M62" s="309">
        <v>5</v>
      </c>
    </row>
    <row r="63" spans="1:13">
      <c r="A63" s="174" t="s">
        <v>58</v>
      </c>
      <c r="B63" s="174" t="s">
        <v>59</v>
      </c>
      <c r="C63" s="5" t="str">
        <f t="shared" si="4"/>
        <v>FOURNIER Corinne</v>
      </c>
      <c r="D63" s="186" t="s">
        <v>9</v>
      </c>
      <c r="E63" s="95" t="s">
        <v>19</v>
      </c>
      <c r="F63" s="16">
        <f>'joueurs  '!F63</f>
        <v>18.7</v>
      </c>
      <c r="G63" s="14" t="s">
        <v>60</v>
      </c>
      <c r="H63" s="192">
        <v>3147213</v>
      </c>
      <c r="I63" s="141" t="str">
        <f t="shared" si="5"/>
        <v>F1</v>
      </c>
      <c r="J63" s="309">
        <v>19</v>
      </c>
      <c r="K63" s="309">
        <v>38</v>
      </c>
      <c r="L63" s="310">
        <v>10</v>
      </c>
      <c r="M63" s="310">
        <v>24</v>
      </c>
    </row>
    <row r="64" spans="1:13">
      <c r="A64" s="172" t="s">
        <v>342</v>
      </c>
      <c r="B64" s="172" t="s">
        <v>343</v>
      </c>
      <c r="C64" s="5" t="str">
        <f t="shared" si="4"/>
        <v>FRANCHI ANTOINE</v>
      </c>
      <c r="D64" s="186" t="s">
        <v>9</v>
      </c>
      <c r="E64" s="145" t="s">
        <v>10</v>
      </c>
      <c r="F64" s="16">
        <f>'joueurs  '!F64</f>
        <v>21.5</v>
      </c>
      <c r="G64" s="89" t="s">
        <v>341</v>
      </c>
      <c r="H64" s="192">
        <v>519009066</v>
      </c>
      <c r="I64" s="141" t="str">
        <f t="shared" si="5"/>
        <v>H2</v>
      </c>
      <c r="J64" s="310">
        <v>15</v>
      </c>
      <c r="K64" s="310">
        <v>36</v>
      </c>
      <c r="L64" s="309">
        <v>18</v>
      </c>
      <c r="M64" s="309">
        <v>40</v>
      </c>
    </row>
    <row r="65" spans="1:13">
      <c r="A65" s="172" t="s">
        <v>245</v>
      </c>
      <c r="B65" s="172" t="s">
        <v>246</v>
      </c>
      <c r="C65" s="5" t="str">
        <f t="shared" si="4"/>
        <v>GAMBILLO Franco</v>
      </c>
      <c r="D65" s="186" t="s">
        <v>9</v>
      </c>
      <c r="E65" s="150" t="s">
        <v>10</v>
      </c>
      <c r="F65" s="16">
        <f>'joueurs  '!F65</f>
        <v>19.2</v>
      </c>
      <c r="G65" s="66" t="s">
        <v>244</v>
      </c>
      <c r="H65" s="192">
        <v>521918187</v>
      </c>
      <c r="I65" s="141" t="str">
        <f t="shared" si="5"/>
        <v>H2</v>
      </c>
      <c r="J65" s="310">
        <v>20</v>
      </c>
      <c r="K65" s="310">
        <v>39</v>
      </c>
      <c r="L65" s="309">
        <v>17</v>
      </c>
      <c r="M65" s="309">
        <v>35</v>
      </c>
    </row>
    <row r="66" spans="1:13">
      <c r="A66" s="172" t="s">
        <v>292</v>
      </c>
      <c r="B66" s="172" t="s">
        <v>293</v>
      </c>
      <c r="C66" s="5" t="str">
        <f t="shared" si="4"/>
        <v>Garnier thierry</v>
      </c>
      <c r="D66" s="186" t="s">
        <v>9</v>
      </c>
      <c r="E66" s="152" t="s">
        <v>10</v>
      </c>
      <c r="F66" s="16">
        <f>'joueurs  '!F66</f>
        <v>35</v>
      </c>
      <c r="G66" s="74" t="s">
        <v>276</v>
      </c>
      <c r="H66" s="192">
        <v>514333250</v>
      </c>
      <c r="I66" s="141" t="str">
        <f t="shared" si="5"/>
        <v>H3</v>
      </c>
      <c r="J66" s="309">
        <v>4</v>
      </c>
      <c r="K66" s="309">
        <v>29</v>
      </c>
      <c r="L66" s="309">
        <v>6</v>
      </c>
      <c r="M66" s="309">
        <v>36</v>
      </c>
    </row>
    <row r="67" spans="1:13">
      <c r="A67" s="172" t="s">
        <v>71</v>
      </c>
      <c r="B67" s="172" t="s">
        <v>72</v>
      </c>
      <c r="C67" s="5" t="str">
        <f t="shared" si="4"/>
        <v>GAUTIER Stéphane</v>
      </c>
      <c r="D67" s="186" t="s">
        <v>9</v>
      </c>
      <c r="E67" s="95" t="s">
        <v>10</v>
      </c>
      <c r="F67" s="16">
        <f>'joueurs  '!F67</f>
        <v>25.4</v>
      </c>
      <c r="G67" s="14" t="s">
        <v>60</v>
      </c>
      <c r="H67" s="192">
        <v>44952233</v>
      </c>
      <c r="I67" s="141" t="str">
        <f t="shared" si="5"/>
        <v>H3</v>
      </c>
      <c r="J67" s="309">
        <v>6</v>
      </c>
      <c r="K67" s="309">
        <v>21</v>
      </c>
      <c r="L67" s="309">
        <v>7</v>
      </c>
      <c r="M67" s="309">
        <v>28</v>
      </c>
    </row>
    <row r="68" spans="1:13">
      <c r="A68" s="172" t="s">
        <v>258</v>
      </c>
      <c r="B68" s="172" t="s">
        <v>259</v>
      </c>
      <c r="C68" s="5" t="str">
        <f t="shared" si="4"/>
        <v>GEA  BERNARD</v>
      </c>
      <c r="D68" s="186" t="s">
        <v>9</v>
      </c>
      <c r="E68" s="149" t="s">
        <v>10</v>
      </c>
      <c r="F68" s="16">
        <f>'joueurs  '!F68</f>
        <v>27.7</v>
      </c>
      <c r="G68" s="57" t="s">
        <v>255</v>
      </c>
      <c r="H68" s="192">
        <v>522458066</v>
      </c>
      <c r="I68" s="141" t="str">
        <f t="shared" si="5"/>
        <v>H3</v>
      </c>
      <c r="J68" s="309">
        <v>11</v>
      </c>
      <c r="K68" s="309">
        <v>34</v>
      </c>
      <c r="L68" s="309">
        <v>8</v>
      </c>
      <c r="M68" s="309">
        <v>25</v>
      </c>
    </row>
    <row r="69" spans="1:13">
      <c r="A69" s="172" t="s">
        <v>49</v>
      </c>
      <c r="B69" s="172" t="s">
        <v>50</v>
      </c>
      <c r="C69" s="5" t="str">
        <f t="shared" si="4"/>
        <v>GONDOLE Philippe</v>
      </c>
      <c r="D69" s="186" t="s">
        <v>9</v>
      </c>
      <c r="E69" s="10" t="s">
        <v>10</v>
      </c>
      <c r="F69" s="16">
        <f>'joueurs  '!F69</f>
        <v>19</v>
      </c>
      <c r="G69" s="163" t="s">
        <v>14</v>
      </c>
      <c r="H69" s="192">
        <v>541526116</v>
      </c>
      <c r="I69" s="141" t="str">
        <f t="shared" si="5"/>
        <v>H2</v>
      </c>
      <c r="J69" s="310">
        <v>12</v>
      </c>
      <c r="K69" s="310">
        <v>31</v>
      </c>
      <c r="L69" s="309">
        <v>0</v>
      </c>
      <c r="M69" s="309">
        <v>0</v>
      </c>
    </row>
    <row r="70" spans="1:13">
      <c r="A70" s="172" t="s">
        <v>324</v>
      </c>
      <c r="B70" s="172" t="s">
        <v>325</v>
      </c>
      <c r="C70" s="5" t="str">
        <f t="shared" si="4"/>
        <v>GRANDADAM Nancy</v>
      </c>
      <c r="D70" s="186" t="s">
        <v>9</v>
      </c>
      <c r="E70" s="144" t="s">
        <v>19</v>
      </c>
      <c r="F70" s="16">
        <f>'joueurs  '!F70</f>
        <v>38.799999999999997</v>
      </c>
      <c r="G70" s="35" t="s">
        <v>323</v>
      </c>
      <c r="H70" s="192">
        <v>48634275</v>
      </c>
      <c r="I70" s="141" t="str">
        <f t="shared" si="5"/>
        <v>F2</v>
      </c>
      <c r="J70" s="309">
        <v>17</v>
      </c>
      <c r="K70" s="309">
        <v>51</v>
      </c>
      <c r="L70" s="309">
        <v>12</v>
      </c>
      <c r="M70" s="309">
        <v>35</v>
      </c>
    </row>
    <row r="71" spans="1:13">
      <c r="A71" s="172" t="s">
        <v>324</v>
      </c>
      <c r="B71" s="172" t="s">
        <v>50</v>
      </c>
      <c r="C71" s="5" t="str">
        <f t="shared" si="4"/>
        <v>GRANDADAM Philippe</v>
      </c>
      <c r="D71" s="144" t="s">
        <v>22</v>
      </c>
      <c r="E71" s="144" t="s">
        <v>10</v>
      </c>
      <c r="F71" s="16">
        <f>'joueurs  '!F71</f>
        <v>24.6</v>
      </c>
      <c r="G71" s="35" t="s">
        <v>323</v>
      </c>
      <c r="H71" s="192">
        <v>541310170</v>
      </c>
      <c r="I71" s="141" t="str">
        <f t="shared" si="5"/>
        <v>H3</v>
      </c>
      <c r="J71" s="309">
        <v>15</v>
      </c>
      <c r="K71" s="309">
        <v>34</v>
      </c>
      <c r="L71" s="309">
        <v>12</v>
      </c>
      <c r="M71" s="309">
        <v>31</v>
      </c>
    </row>
    <row r="72" spans="1:13">
      <c r="A72" s="172" t="s">
        <v>352</v>
      </c>
      <c r="B72" s="172" t="s">
        <v>353</v>
      </c>
      <c r="C72" s="5" t="str">
        <f t="shared" si="4"/>
        <v>GROLLEAU ANNE-CECILE</v>
      </c>
      <c r="D72" s="186" t="s">
        <v>9</v>
      </c>
      <c r="E72" s="145" t="s">
        <v>19</v>
      </c>
      <c r="F72" s="16">
        <f>'joueurs  '!F72</f>
        <v>27.3</v>
      </c>
      <c r="G72" s="89" t="s">
        <v>341</v>
      </c>
      <c r="H72" s="192">
        <v>537852012</v>
      </c>
      <c r="I72" s="141" t="str">
        <f t="shared" si="5"/>
        <v>F2</v>
      </c>
      <c r="J72" s="309">
        <v>16</v>
      </c>
      <c r="K72" s="309">
        <v>38</v>
      </c>
      <c r="L72" s="309">
        <v>15</v>
      </c>
      <c r="M72" s="309">
        <v>40</v>
      </c>
    </row>
    <row r="73" spans="1:13" ht="15.75">
      <c r="A73" s="178" t="s">
        <v>121</v>
      </c>
      <c r="B73" s="178" t="s">
        <v>122</v>
      </c>
      <c r="C73" s="5" t="str">
        <f t="shared" si="4"/>
        <v>GUIMARAES Carlos</v>
      </c>
      <c r="D73" s="187" t="s">
        <v>9</v>
      </c>
      <c r="E73" s="142" t="s">
        <v>10</v>
      </c>
      <c r="F73" s="16">
        <f>'joueurs  '!F73</f>
        <v>12.1</v>
      </c>
      <c r="G73" s="86" t="s">
        <v>78</v>
      </c>
      <c r="H73" s="193">
        <v>45534171</v>
      </c>
      <c r="I73" s="141" t="str">
        <f t="shared" si="5"/>
        <v>H1</v>
      </c>
      <c r="J73" s="309">
        <v>22</v>
      </c>
      <c r="K73" s="309">
        <v>32</v>
      </c>
      <c r="L73" s="310">
        <v>16</v>
      </c>
      <c r="M73" s="310">
        <v>29</v>
      </c>
    </row>
    <row r="74" spans="1:13">
      <c r="A74" s="172" t="s">
        <v>282</v>
      </c>
      <c r="B74" s="172" t="s">
        <v>283</v>
      </c>
      <c r="C74" s="5" t="str">
        <f t="shared" si="4"/>
        <v>GUITOGER didier</v>
      </c>
      <c r="D74" s="186" t="s">
        <v>9</v>
      </c>
      <c r="E74" s="152" t="s">
        <v>10</v>
      </c>
      <c r="F74" s="16">
        <f>'joueurs  '!F74</f>
        <v>19.5</v>
      </c>
      <c r="G74" s="74" t="s">
        <v>276</v>
      </c>
      <c r="H74" s="192">
        <v>535764291</v>
      </c>
      <c r="I74" s="141" t="str">
        <f t="shared" si="5"/>
        <v>H2</v>
      </c>
      <c r="J74" s="310">
        <v>13</v>
      </c>
      <c r="K74" s="310">
        <v>31</v>
      </c>
      <c r="L74" s="309">
        <v>5</v>
      </c>
      <c r="M74" s="309">
        <v>20</v>
      </c>
    </row>
    <row r="75" spans="1:13">
      <c r="A75" s="172" t="s">
        <v>360</v>
      </c>
      <c r="B75" s="172" t="s">
        <v>361</v>
      </c>
      <c r="C75" s="5" t="str">
        <f t="shared" si="4"/>
        <v>HAGEMAN VALERIE</v>
      </c>
      <c r="D75" s="145" t="s">
        <v>22</v>
      </c>
      <c r="E75" s="145" t="s">
        <v>19</v>
      </c>
      <c r="F75" s="16">
        <f>'joueurs  '!F75</f>
        <v>43.5</v>
      </c>
      <c r="G75" s="89" t="s">
        <v>341</v>
      </c>
      <c r="H75" s="192">
        <v>533591301</v>
      </c>
      <c r="I75" s="141" t="str">
        <f t="shared" si="5"/>
        <v>F2</v>
      </c>
      <c r="J75" s="309">
        <v>5</v>
      </c>
      <c r="K75" s="309">
        <v>39</v>
      </c>
      <c r="L75" s="309">
        <v>10</v>
      </c>
      <c r="M75" s="309">
        <v>38</v>
      </c>
    </row>
    <row r="76" spans="1:13">
      <c r="A76" s="177" t="s">
        <v>299</v>
      </c>
      <c r="B76" s="177" t="s">
        <v>300</v>
      </c>
      <c r="C76" s="5" t="str">
        <f t="shared" si="4"/>
        <v>HAMELIN Carl</v>
      </c>
      <c r="D76" s="188" t="s">
        <v>9</v>
      </c>
      <c r="E76" s="153" t="s">
        <v>10</v>
      </c>
      <c r="F76" s="16">
        <f>'joueurs  '!F76</f>
        <v>39.200000000000003</v>
      </c>
      <c r="G76" s="14" t="s">
        <v>298</v>
      </c>
      <c r="H76" s="192">
        <v>44222363</v>
      </c>
      <c r="I76" s="141" t="str">
        <f t="shared" si="5"/>
        <v>H3</v>
      </c>
      <c r="J76" s="309">
        <v>9</v>
      </c>
      <c r="K76" s="309">
        <v>39</v>
      </c>
      <c r="L76" s="309">
        <v>6</v>
      </c>
      <c r="M76" s="309">
        <v>40</v>
      </c>
    </row>
    <row r="77" spans="1:13">
      <c r="A77" s="172" t="s">
        <v>220</v>
      </c>
      <c r="B77" s="172" t="s">
        <v>221</v>
      </c>
      <c r="C77" s="5" t="str">
        <f t="shared" si="4"/>
        <v>HERLIN KEVIN</v>
      </c>
      <c r="D77" s="186" t="s">
        <v>9</v>
      </c>
      <c r="E77" s="149" t="s">
        <v>10</v>
      </c>
      <c r="F77" s="16">
        <f>'joueurs  '!F77</f>
        <v>26</v>
      </c>
      <c r="G77" s="57" t="s">
        <v>213</v>
      </c>
      <c r="H77" s="192">
        <v>520163379</v>
      </c>
      <c r="I77" s="141" t="str">
        <f t="shared" si="5"/>
        <v>H3</v>
      </c>
      <c r="J77" s="309">
        <v>6</v>
      </c>
      <c r="K77" s="309">
        <v>23</v>
      </c>
      <c r="L77" s="309">
        <v>8</v>
      </c>
      <c r="M77" s="309">
        <v>25</v>
      </c>
    </row>
    <row r="78" spans="1:13">
      <c r="A78" s="172" t="s">
        <v>373</v>
      </c>
      <c r="B78" s="172" t="s">
        <v>374</v>
      </c>
      <c r="C78" s="5" t="str">
        <f t="shared" si="4"/>
        <v>HOCHIN DIDIER</v>
      </c>
      <c r="D78" s="186" t="s">
        <v>9</v>
      </c>
      <c r="E78" s="156" t="s">
        <v>10</v>
      </c>
      <c r="F78" s="16">
        <f>'joueurs  '!F78</f>
        <v>15.2</v>
      </c>
      <c r="G78" s="90" t="s">
        <v>365</v>
      </c>
      <c r="H78" s="172">
        <v>49513048</v>
      </c>
      <c r="I78" s="141" t="str">
        <f t="shared" si="5"/>
        <v>H1</v>
      </c>
      <c r="J78" s="309">
        <v>10</v>
      </c>
      <c r="K78" s="309">
        <v>19</v>
      </c>
      <c r="L78" s="310">
        <v>18</v>
      </c>
      <c r="M78" s="310">
        <v>32</v>
      </c>
    </row>
    <row r="79" spans="1:13">
      <c r="A79" s="172" t="s">
        <v>69</v>
      </c>
      <c r="B79" s="172" t="s">
        <v>70</v>
      </c>
      <c r="C79" s="5" t="str">
        <f t="shared" si="4"/>
        <v>HOUET Elodie</v>
      </c>
      <c r="D79" s="186" t="s">
        <v>9</v>
      </c>
      <c r="E79" s="95" t="s">
        <v>19</v>
      </c>
      <c r="F79" s="16">
        <f>'joueurs  '!F79</f>
        <v>49</v>
      </c>
      <c r="G79" s="14" t="s">
        <v>60</v>
      </c>
      <c r="H79" s="192">
        <v>524317384</v>
      </c>
      <c r="I79" s="141" t="str">
        <f t="shared" si="5"/>
        <v>F2</v>
      </c>
      <c r="J79" s="309">
        <v>11</v>
      </c>
      <c r="K79" s="309">
        <v>43</v>
      </c>
      <c r="L79" s="309">
        <v>4</v>
      </c>
      <c r="M79" s="309">
        <v>33</v>
      </c>
    </row>
    <row r="80" spans="1:13">
      <c r="A80" s="172" t="s">
        <v>393</v>
      </c>
      <c r="B80" s="172" t="s">
        <v>28</v>
      </c>
      <c r="C80" s="5" t="str">
        <f t="shared" si="4"/>
        <v>HOUPIN Gilles</v>
      </c>
      <c r="D80" s="186" t="s">
        <v>9</v>
      </c>
      <c r="E80" s="95" t="s">
        <v>10</v>
      </c>
      <c r="F80" s="16">
        <f>'joueurs  '!F80</f>
        <v>16.100000000000001</v>
      </c>
      <c r="G80" s="14" t="s">
        <v>391</v>
      </c>
      <c r="H80" s="197" t="s">
        <v>394</v>
      </c>
      <c r="I80" s="141" t="str">
        <f t="shared" si="5"/>
        <v>H2</v>
      </c>
      <c r="J80" s="310">
        <v>11</v>
      </c>
      <c r="K80" s="310">
        <v>24</v>
      </c>
      <c r="L80" s="309">
        <v>7</v>
      </c>
      <c r="M80" s="309">
        <v>20</v>
      </c>
    </row>
    <row r="81" spans="1:13">
      <c r="A81" s="172" t="s">
        <v>366</v>
      </c>
      <c r="B81" s="172" t="s">
        <v>367</v>
      </c>
      <c r="C81" s="5" t="str">
        <f t="shared" si="4"/>
        <v>HOUSSIN MARIE CHRISTINE</v>
      </c>
      <c r="D81" s="186" t="s">
        <v>9</v>
      </c>
      <c r="E81" s="156" t="s">
        <v>19</v>
      </c>
      <c r="F81" s="16">
        <f>'joueurs  '!F81</f>
        <v>21.1</v>
      </c>
      <c r="G81" s="90" t="s">
        <v>365</v>
      </c>
      <c r="H81" s="172">
        <v>43662297</v>
      </c>
      <c r="I81" s="141" t="str">
        <f t="shared" si="5"/>
        <v>F1</v>
      </c>
      <c r="J81" s="309">
        <v>16</v>
      </c>
      <c r="K81" s="309">
        <v>34</v>
      </c>
      <c r="L81" s="310">
        <v>9</v>
      </c>
      <c r="M81" s="310">
        <v>25</v>
      </c>
    </row>
    <row r="82" spans="1:13" ht="15.75">
      <c r="A82" s="175" t="s">
        <v>179</v>
      </c>
      <c r="B82" s="175" t="s">
        <v>180</v>
      </c>
      <c r="C82" s="5" t="str">
        <f t="shared" si="4"/>
        <v>IGUAL CHRISTIAN</v>
      </c>
      <c r="D82" s="187" t="s">
        <v>9</v>
      </c>
      <c r="E82" s="147" t="s">
        <v>10</v>
      </c>
      <c r="F82" s="16">
        <f>'joueurs  '!F82</f>
        <v>30.7</v>
      </c>
      <c r="G82" s="74" t="s">
        <v>156</v>
      </c>
      <c r="H82" s="200" t="s">
        <v>182</v>
      </c>
      <c r="I82" s="141" t="str">
        <f t="shared" si="5"/>
        <v>H3</v>
      </c>
      <c r="J82" s="309">
        <v>8</v>
      </c>
      <c r="K82" s="309">
        <v>35</v>
      </c>
      <c r="L82" s="309">
        <v>18</v>
      </c>
      <c r="M82" s="309">
        <v>51</v>
      </c>
    </row>
    <row r="83" spans="1:13">
      <c r="A83" s="172" t="s">
        <v>29</v>
      </c>
      <c r="B83" s="172" t="s">
        <v>30</v>
      </c>
      <c r="C83" s="5" t="str">
        <f t="shared" si="4"/>
        <v>ILLIVI Sylvain</v>
      </c>
      <c r="D83" s="186" t="s">
        <v>9</v>
      </c>
      <c r="E83" s="10" t="s">
        <v>10</v>
      </c>
      <c r="F83" s="16">
        <f>'joueurs  '!F83</f>
        <v>33.200000000000003</v>
      </c>
      <c r="G83" s="163" t="s">
        <v>14</v>
      </c>
      <c r="H83" s="192" t="s">
        <v>31</v>
      </c>
      <c r="I83" s="141" t="str">
        <f t="shared" si="5"/>
        <v>H3</v>
      </c>
      <c r="J83" s="309">
        <v>7</v>
      </c>
      <c r="K83" s="309">
        <v>27</v>
      </c>
      <c r="L83" s="309">
        <v>5</v>
      </c>
      <c r="M83" s="309">
        <v>31</v>
      </c>
    </row>
    <row r="84" spans="1:13">
      <c r="A84" s="172" t="s">
        <v>411</v>
      </c>
      <c r="B84" s="172" t="s">
        <v>412</v>
      </c>
      <c r="C84" s="5" t="str">
        <f t="shared" si="4"/>
        <v>JACOB sebastien</v>
      </c>
      <c r="D84" s="160" t="s">
        <v>22</v>
      </c>
      <c r="E84" s="160" t="s">
        <v>10</v>
      </c>
      <c r="F84" s="16">
        <f>'joueurs  '!F84</f>
        <v>18.100000000000001</v>
      </c>
      <c r="G84" s="170" t="s">
        <v>410</v>
      </c>
      <c r="H84" s="172">
        <v>45373347</v>
      </c>
      <c r="I84" s="141" t="str">
        <f t="shared" si="5"/>
        <v>H2</v>
      </c>
      <c r="J84" s="309">
        <v>0</v>
      </c>
      <c r="K84" s="309">
        <v>0</v>
      </c>
      <c r="L84" s="309">
        <v>7</v>
      </c>
      <c r="M84" s="309">
        <v>17</v>
      </c>
    </row>
    <row r="85" spans="1:13">
      <c r="A85" s="172" t="s">
        <v>240</v>
      </c>
      <c r="B85" s="172" t="s">
        <v>93</v>
      </c>
      <c r="C85" s="5" t="str">
        <f t="shared" si="4"/>
        <v>JOBERT Dominique</v>
      </c>
      <c r="D85" s="186" t="s">
        <v>9</v>
      </c>
      <c r="E85" s="62" t="s">
        <v>10</v>
      </c>
      <c r="F85" s="16">
        <f>'joueurs  '!F85</f>
        <v>31.1</v>
      </c>
      <c r="G85" s="61" t="s">
        <v>228</v>
      </c>
      <c r="H85" s="193">
        <v>517532342</v>
      </c>
      <c r="I85" s="141" t="str">
        <f t="shared" si="5"/>
        <v>H3</v>
      </c>
      <c r="J85" s="309">
        <v>6</v>
      </c>
      <c r="K85" s="309">
        <v>27</v>
      </c>
      <c r="L85" s="309">
        <v>4</v>
      </c>
      <c r="M85" s="309">
        <v>36</v>
      </c>
    </row>
    <row r="86" spans="1:13">
      <c r="A86" s="172" t="s">
        <v>313</v>
      </c>
      <c r="B86" s="172" t="s">
        <v>237</v>
      </c>
      <c r="C86" s="5" t="str">
        <f t="shared" si="4"/>
        <v>LACAZE NICOLAS</v>
      </c>
      <c r="D86" s="186" t="s">
        <v>9</v>
      </c>
      <c r="E86" s="154" t="s">
        <v>10</v>
      </c>
      <c r="F86" s="16">
        <f>'joueurs  '!F86</f>
        <v>19</v>
      </c>
      <c r="G86" s="80" t="s">
        <v>306</v>
      </c>
      <c r="H86" s="195" t="s">
        <v>314</v>
      </c>
      <c r="I86" s="141" t="str">
        <f t="shared" si="5"/>
        <v>H2</v>
      </c>
      <c r="J86" s="310">
        <v>14</v>
      </c>
      <c r="K86" s="310">
        <v>32</v>
      </c>
      <c r="L86" s="309">
        <v>8</v>
      </c>
      <c r="M86" s="309">
        <v>22</v>
      </c>
    </row>
    <row r="87" spans="1:13">
      <c r="A87" s="172" t="s">
        <v>73</v>
      </c>
      <c r="B87" s="172" t="s">
        <v>74</v>
      </c>
      <c r="C87" s="5" t="str">
        <f t="shared" si="4"/>
        <v>LALANNE Franck</v>
      </c>
      <c r="D87" s="186" t="s">
        <v>9</v>
      </c>
      <c r="E87" s="95" t="s">
        <v>10</v>
      </c>
      <c r="F87" s="16">
        <f>'joueurs  '!F87</f>
        <v>24.8</v>
      </c>
      <c r="G87" s="14" t="s">
        <v>60</v>
      </c>
      <c r="H87" s="192">
        <v>543213165</v>
      </c>
      <c r="I87" s="141" t="str">
        <f t="shared" si="5"/>
        <v>H3</v>
      </c>
      <c r="J87" s="309">
        <v>4</v>
      </c>
      <c r="K87" s="309">
        <v>13</v>
      </c>
      <c r="L87" s="309">
        <v>5</v>
      </c>
      <c r="M87" s="309">
        <v>19</v>
      </c>
    </row>
    <row r="88" spans="1:13" ht="15.75">
      <c r="A88" s="175" t="s">
        <v>98</v>
      </c>
      <c r="B88" s="175" t="s">
        <v>99</v>
      </c>
      <c r="C88" s="5" t="str">
        <f t="shared" si="4"/>
        <v>LAMARQUE Pierre</v>
      </c>
      <c r="D88" s="187" t="s">
        <v>9</v>
      </c>
      <c r="E88" s="142" t="s">
        <v>10</v>
      </c>
      <c r="F88" s="16">
        <f>'joueurs  '!F88</f>
        <v>20.5</v>
      </c>
      <c r="G88" s="86" t="s">
        <v>78</v>
      </c>
      <c r="H88" s="193" t="s">
        <v>100</v>
      </c>
      <c r="I88" s="141" t="str">
        <f t="shared" si="5"/>
        <v>H2</v>
      </c>
      <c r="J88" s="310">
        <v>4</v>
      </c>
      <c r="K88" s="310">
        <v>14</v>
      </c>
      <c r="L88" s="309">
        <v>4</v>
      </c>
      <c r="M88" s="309">
        <v>18</v>
      </c>
    </row>
    <row r="89" spans="1:13">
      <c r="A89" s="172" t="s">
        <v>47</v>
      </c>
      <c r="B89" s="172" t="s">
        <v>48</v>
      </c>
      <c r="C89" s="5" t="str">
        <f t="shared" si="4"/>
        <v>LAMBILLON Sebastien</v>
      </c>
      <c r="D89" s="186" t="s">
        <v>9</v>
      </c>
      <c r="E89" s="10" t="s">
        <v>10</v>
      </c>
      <c r="F89" s="16">
        <f>'joueurs  '!F89</f>
        <v>17.600000000000001</v>
      </c>
      <c r="G89" s="163" t="s">
        <v>14</v>
      </c>
      <c r="H89" s="192">
        <v>512042032</v>
      </c>
      <c r="I89" s="141" t="str">
        <f t="shared" si="5"/>
        <v>H2</v>
      </c>
      <c r="J89" s="310">
        <v>8</v>
      </c>
      <c r="K89" s="310">
        <v>24</v>
      </c>
      <c r="L89" s="309">
        <v>14</v>
      </c>
      <c r="M89" s="309">
        <v>28</v>
      </c>
    </row>
    <row r="90" spans="1:13">
      <c r="A90" s="174" t="s">
        <v>243</v>
      </c>
      <c r="B90" s="174" t="s">
        <v>64</v>
      </c>
      <c r="C90" s="5" t="str">
        <f t="shared" si="4"/>
        <v>LAMOUR Eric</v>
      </c>
      <c r="D90" s="186" t="s">
        <v>9</v>
      </c>
      <c r="E90" s="150" t="s">
        <v>10</v>
      </c>
      <c r="F90" s="16">
        <f>'joueurs  '!F90</f>
        <v>13.6</v>
      </c>
      <c r="G90" s="66" t="s">
        <v>244</v>
      </c>
      <c r="H90" s="192">
        <v>44214097</v>
      </c>
      <c r="I90" s="141" t="str">
        <f t="shared" si="5"/>
        <v>H1</v>
      </c>
      <c r="J90" s="309">
        <v>14</v>
      </c>
      <c r="K90" s="309">
        <v>27</v>
      </c>
      <c r="L90" s="310">
        <v>18</v>
      </c>
      <c r="M90" s="310">
        <v>31</v>
      </c>
    </row>
    <row r="91" spans="1:13">
      <c r="A91" s="172" t="s">
        <v>222</v>
      </c>
      <c r="B91" s="172" t="s">
        <v>223</v>
      </c>
      <c r="C91" s="5" t="str">
        <f t="shared" si="4"/>
        <v>LAURENT JEAN-MARC</v>
      </c>
      <c r="D91" s="186" t="s">
        <v>9</v>
      </c>
      <c r="E91" s="149" t="s">
        <v>10</v>
      </c>
      <c r="F91" s="16">
        <f>'joueurs  '!F91</f>
        <v>12.4</v>
      </c>
      <c r="G91" s="57" t="s">
        <v>213</v>
      </c>
      <c r="H91" s="192">
        <v>542201090</v>
      </c>
      <c r="I91" s="141" t="str">
        <f t="shared" si="5"/>
        <v>H1</v>
      </c>
      <c r="J91" s="309">
        <v>14</v>
      </c>
      <c r="K91" s="309">
        <v>23</v>
      </c>
      <c r="L91" s="310">
        <v>19</v>
      </c>
      <c r="M91" s="310">
        <v>33</v>
      </c>
    </row>
    <row r="92" spans="1:13">
      <c r="A92" s="172" t="s">
        <v>38</v>
      </c>
      <c r="B92" s="172" t="s">
        <v>39</v>
      </c>
      <c r="C92" s="5" t="str">
        <f t="shared" si="4"/>
        <v>LE DRU Jean-Jacques</v>
      </c>
      <c r="D92" s="186" t="s">
        <v>9</v>
      </c>
      <c r="E92" s="10" t="s">
        <v>10</v>
      </c>
      <c r="F92" s="16">
        <f>'joueurs  '!F92</f>
        <v>23.3</v>
      </c>
      <c r="G92" s="163" t="s">
        <v>14</v>
      </c>
      <c r="H92" s="192">
        <v>520138218</v>
      </c>
      <c r="I92" s="141" t="str">
        <f t="shared" si="5"/>
        <v>H2</v>
      </c>
      <c r="J92" s="310">
        <v>12</v>
      </c>
      <c r="K92" s="310">
        <v>29</v>
      </c>
      <c r="L92" s="309">
        <v>9</v>
      </c>
      <c r="M92" s="309">
        <v>31</v>
      </c>
    </row>
    <row r="93" spans="1:13">
      <c r="A93" s="172" t="s">
        <v>40</v>
      </c>
      <c r="B93" s="172" t="s">
        <v>16</v>
      </c>
      <c r="C93" s="5" t="str">
        <f t="shared" ref="C93:C120" si="6">A93&amp;" "&amp;B93</f>
        <v>LECLERCQ Alexandre</v>
      </c>
      <c r="D93" s="186" t="s">
        <v>9</v>
      </c>
      <c r="E93" s="10" t="s">
        <v>10</v>
      </c>
      <c r="F93" s="16">
        <f>'joueurs  '!F93</f>
        <v>29.9</v>
      </c>
      <c r="G93" s="163" t="s">
        <v>14</v>
      </c>
      <c r="H93" s="192">
        <v>512643053</v>
      </c>
      <c r="I93" s="141" t="str">
        <f t="shared" ref="I93:I120" si="7">IF(E93="H",IF(F93&lt;15.5,"H1",IF(F93&lt;24.5,"H2","H3")),IF(E93="F",IF(F93&lt;24.5,"F1","F2"),""))</f>
        <v>H3</v>
      </c>
      <c r="J93" s="309">
        <v>14</v>
      </c>
      <c r="K93" s="309">
        <v>41</v>
      </c>
      <c r="L93" s="309">
        <v>22</v>
      </c>
      <c r="M93" s="309">
        <v>51</v>
      </c>
    </row>
    <row r="94" spans="1:13">
      <c r="A94" s="174" t="s">
        <v>284</v>
      </c>
      <c r="B94" s="174" t="s">
        <v>285</v>
      </c>
      <c r="C94" s="5" t="str">
        <f t="shared" si="6"/>
        <v>LEFEVRE catherine</v>
      </c>
      <c r="D94" s="186" t="s">
        <v>9</v>
      </c>
      <c r="E94" s="152" t="s">
        <v>19</v>
      </c>
      <c r="F94" s="16">
        <f>'joueurs  '!F94</f>
        <v>37.4</v>
      </c>
      <c r="G94" s="74" t="s">
        <v>276</v>
      </c>
      <c r="H94" s="192">
        <v>518607180</v>
      </c>
      <c r="I94" s="141" t="str">
        <f t="shared" si="7"/>
        <v>F2</v>
      </c>
      <c r="J94" s="309">
        <v>8</v>
      </c>
      <c r="K94" s="309">
        <v>32</v>
      </c>
      <c r="L94" s="309">
        <v>5</v>
      </c>
      <c r="M94" s="309">
        <v>28</v>
      </c>
    </row>
    <row r="95" spans="1:13">
      <c r="A95" s="172" t="s">
        <v>284</v>
      </c>
      <c r="B95" s="172" t="s">
        <v>346</v>
      </c>
      <c r="C95" s="5" t="str">
        <f t="shared" si="6"/>
        <v>LEFEVRE THIERRY</v>
      </c>
      <c r="D95" s="145" t="s">
        <v>22</v>
      </c>
      <c r="E95" s="145" t="s">
        <v>10</v>
      </c>
      <c r="F95" s="16">
        <f>'joueurs  '!F95</f>
        <v>25.3</v>
      </c>
      <c r="G95" s="89" t="s">
        <v>341</v>
      </c>
      <c r="H95" s="192">
        <v>41214347</v>
      </c>
      <c r="I95" s="141" t="str">
        <f t="shared" si="7"/>
        <v>H3</v>
      </c>
      <c r="J95" s="309">
        <v>11</v>
      </c>
      <c r="K95" s="309">
        <v>28</v>
      </c>
      <c r="L95" s="309">
        <v>13</v>
      </c>
      <c r="M95" s="309">
        <v>37</v>
      </c>
    </row>
    <row r="96" spans="1:13">
      <c r="A96" s="174" t="s">
        <v>336</v>
      </c>
      <c r="B96" s="174" t="s">
        <v>337</v>
      </c>
      <c r="C96" s="5" t="str">
        <f t="shared" si="6"/>
        <v>LEGROS DANIEL</v>
      </c>
      <c r="D96" s="186" t="s">
        <v>9</v>
      </c>
      <c r="E96" s="97" t="s">
        <v>10</v>
      </c>
      <c r="F96" s="16">
        <f>'joueurs  '!F96</f>
        <v>20.5</v>
      </c>
      <c r="G96" s="86" t="s">
        <v>338</v>
      </c>
      <c r="H96" s="192">
        <v>520245343</v>
      </c>
      <c r="I96" s="141" t="str">
        <f t="shared" si="7"/>
        <v>H2</v>
      </c>
      <c r="J96" s="310">
        <v>10</v>
      </c>
      <c r="K96" s="310">
        <v>27</v>
      </c>
      <c r="L96" s="309">
        <v>14</v>
      </c>
      <c r="M96" s="309">
        <v>33</v>
      </c>
    </row>
    <row r="97" spans="1:13">
      <c r="A97" s="172" t="s">
        <v>344</v>
      </c>
      <c r="B97" s="172" t="s">
        <v>222</v>
      </c>
      <c r="C97" s="5" t="str">
        <f t="shared" si="6"/>
        <v>LEIBMANN LAURENT</v>
      </c>
      <c r="D97" s="186" t="s">
        <v>9</v>
      </c>
      <c r="E97" s="145" t="s">
        <v>10</v>
      </c>
      <c r="F97" s="16">
        <f>'joueurs  '!F97</f>
        <v>19.3</v>
      </c>
      <c r="G97" s="89" t="s">
        <v>341</v>
      </c>
      <c r="H97" s="192">
        <v>47203021</v>
      </c>
      <c r="I97" s="141" t="str">
        <f t="shared" si="7"/>
        <v>H2</v>
      </c>
      <c r="J97" s="310">
        <v>16</v>
      </c>
      <c r="K97" s="310">
        <v>35</v>
      </c>
      <c r="L97" s="309">
        <v>10</v>
      </c>
      <c r="M97" s="309">
        <v>28</v>
      </c>
    </row>
    <row r="98" spans="1:13">
      <c r="A98" s="172" t="s">
        <v>36</v>
      </c>
      <c r="B98" s="172" t="s">
        <v>37</v>
      </c>
      <c r="C98" s="5" t="str">
        <f t="shared" si="6"/>
        <v>LETHONGSAVARN Vivien</v>
      </c>
      <c r="D98" s="10" t="s">
        <v>22</v>
      </c>
      <c r="E98" s="10" t="s">
        <v>10</v>
      </c>
      <c r="F98" s="16">
        <f>'joueurs  '!F98</f>
        <v>24.3</v>
      </c>
      <c r="G98" s="163" t="s">
        <v>14</v>
      </c>
      <c r="H98" s="192">
        <v>545649245</v>
      </c>
      <c r="I98" s="141" t="str">
        <f t="shared" si="7"/>
        <v>H2</v>
      </c>
      <c r="J98" s="310">
        <v>16</v>
      </c>
      <c r="K98" s="310">
        <v>41</v>
      </c>
      <c r="L98" s="309">
        <v>11</v>
      </c>
      <c r="M98" s="309">
        <v>31</v>
      </c>
    </row>
    <row r="99" spans="1:13">
      <c r="A99" s="182" t="s">
        <v>7</v>
      </c>
      <c r="B99" s="182" t="s">
        <v>8</v>
      </c>
      <c r="C99" s="5" t="str">
        <f t="shared" si="6"/>
        <v>LEURS JEFF</v>
      </c>
      <c r="D99" s="186" t="s">
        <v>9</v>
      </c>
      <c r="E99" s="6" t="s">
        <v>10</v>
      </c>
      <c r="F99" s="16">
        <f>'joueurs  '!F99</f>
        <v>11.5</v>
      </c>
      <c r="G99" s="162" t="s">
        <v>11</v>
      </c>
      <c r="H99" s="192">
        <v>525212217</v>
      </c>
      <c r="I99" s="141" t="str">
        <f t="shared" si="7"/>
        <v>H1</v>
      </c>
      <c r="J99" s="309">
        <v>21</v>
      </c>
      <c r="K99" s="309">
        <v>34</v>
      </c>
      <c r="L99" s="310">
        <v>18</v>
      </c>
      <c r="M99" s="310">
        <v>30</v>
      </c>
    </row>
    <row r="100" spans="1:13" ht="15" customHeight="1">
      <c r="A100" s="173" t="s">
        <v>194</v>
      </c>
      <c r="B100" s="173" t="s">
        <v>195</v>
      </c>
      <c r="C100" s="5" t="str">
        <f t="shared" si="6"/>
        <v>LIGOUGNE  JEAN CHRISTOPHE</v>
      </c>
      <c r="D100" s="187" t="s">
        <v>9</v>
      </c>
      <c r="E100" s="148" t="s">
        <v>10</v>
      </c>
      <c r="F100" s="16">
        <f>'joueurs  '!F100</f>
        <v>16.2</v>
      </c>
      <c r="G100" s="80" t="s">
        <v>190</v>
      </c>
      <c r="H100" s="192">
        <v>520895203</v>
      </c>
      <c r="I100" s="141" t="str">
        <f t="shared" si="7"/>
        <v>H2</v>
      </c>
      <c r="J100" s="310">
        <v>15</v>
      </c>
      <c r="K100" s="310">
        <v>30</v>
      </c>
      <c r="L100" s="309">
        <v>15</v>
      </c>
      <c r="M100" s="309">
        <v>28</v>
      </c>
    </row>
    <row r="101" spans="1:13">
      <c r="A101" s="172" t="s">
        <v>233</v>
      </c>
      <c r="B101" s="172" t="s">
        <v>234</v>
      </c>
      <c r="C101" s="5" t="str">
        <f t="shared" si="6"/>
        <v>LOYER Vincent</v>
      </c>
      <c r="D101" s="186" t="s">
        <v>9</v>
      </c>
      <c r="E101" s="62" t="s">
        <v>10</v>
      </c>
      <c r="F101" s="16">
        <f>'joueurs  '!F101</f>
        <v>9.6999999999999993</v>
      </c>
      <c r="G101" s="61" t="s">
        <v>228</v>
      </c>
      <c r="H101" s="193">
        <v>513082292</v>
      </c>
      <c r="I101" s="141" t="str">
        <f t="shared" si="7"/>
        <v>H1</v>
      </c>
      <c r="J101" s="309">
        <v>17</v>
      </c>
      <c r="K101" s="309">
        <v>26</v>
      </c>
      <c r="L101" s="310">
        <v>15</v>
      </c>
      <c r="M101" s="310">
        <v>27</v>
      </c>
    </row>
    <row r="102" spans="1:13">
      <c r="A102" s="172" t="s">
        <v>126</v>
      </c>
      <c r="B102" s="172" t="s">
        <v>127</v>
      </c>
      <c r="C102" s="5" t="str">
        <f t="shared" si="6"/>
        <v>LUCQ Laurent</v>
      </c>
      <c r="D102" s="143" t="s">
        <v>22</v>
      </c>
      <c r="E102" s="143" t="s">
        <v>10</v>
      </c>
      <c r="F102" s="16">
        <f>'joueurs  '!F102</f>
        <v>22.2</v>
      </c>
      <c r="G102" s="32" t="s">
        <v>128</v>
      </c>
      <c r="H102" s="192">
        <v>48143143</v>
      </c>
      <c r="I102" s="141" t="str">
        <f t="shared" si="7"/>
        <v>H2</v>
      </c>
      <c r="J102" s="310">
        <v>11</v>
      </c>
      <c r="K102" s="310">
        <v>28</v>
      </c>
      <c r="L102" s="309">
        <v>7</v>
      </c>
      <c r="M102" s="309">
        <v>26</v>
      </c>
    </row>
    <row r="103" spans="1:13" ht="15.75">
      <c r="A103" s="178" t="s">
        <v>117</v>
      </c>
      <c r="B103" s="178" t="s">
        <v>118</v>
      </c>
      <c r="C103" s="5" t="str">
        <f t="shared" si="6"/>
        <v>LUGIER Christian</v>
      </c>
      <c r="D103" s="187" t="s">
        <v>90</v>
      </c>
      <c r="E103" s="142" t="s">
        <v>10</v>
      </c>
      <c r="F103" s="16">
        <f>'joueurs  '!F103</f>
        <v>39.700000000000003</v>
      </c>
      <c r="G103" s="86" t="s">
        <v>78</v>
      </c>
      <c r="H103" s="202" t="s">
        <v>120</v>
      </c>
      <c r="I103" s="141" t="str">
        <f t="shared" si="7"/>
        <v>H3</v>
      </c>
      <c r="J103" s="309">
        <v>2</v>
      </c>
      <c r="K103" s="309">
        <v>24</v>
      </c>
      <c r="L103" s="309">
        <v>4</v>
      </c>
      <c r="M103" s="309">
        <v>27</v>
      </c>
    </row>
    <row r="104" spans="1:13">
      <c r="A104" s="172" t="s">
        <v>241</v>
      </c>
      <c r="B104" s="172" t="s">
        <v>112</v>
      </c>
      <c r="C104" s="5" t="str">
        <f t="shared" si="6"/>
        <v>LUTTMANN Emmanuel</v>
      </c>
      <c r="D104" s="186" t="s">
        <v>9</v>
      </c>
      <c r="E104" s="62" t="s">
        <v>10</v>
      </c>
      <c r="F104" s="16">
        <f>'joueurs  '!F104</f>
        <v>24.8</v>
      </c>
      <c r="G104" s="61" t="s">
        <v>228</v>
      </c>
      <c r="H104" s="194">
        <v>542250199</v>
      </c>
      <c r="I104" s="141" t="str">
        <f t="shared" si="7"/>
        <v>H3</v>
      </c>
      <c r="J104" s="309">
        <v>8</v>
      </c>
      <c r="K104" s="309">
        <v>29</v>
      </c>
      <c r="L104" s="309">
        <v>11</v>
      </c>
      <c r="M104" s="309">
        <v>30</v>
      </c>
    </row>
    <row r="105" spans="1:13">
      <c r="A105" s="172" t="s">
        <v>242</v>
      </c>
      <c r="B105" s="172" t="s">
        <v>166</v>
      </c>
      <c r="C105" s="5" t="str">
        <f t="shared" si="6"/>
        <v>MAGI MICHEL</v>
      </c>
      <c r="D105" s="186" t="s">
        <v>9</v>
      </c>
      <c r="E105" s="62" t="s">
        <v>10</v>
      </c>
      <c r="F105" s="16">
        <f>'joueurs  '!F105</f>
        <v>17.7</v>
      </c>
      <c r="G105" s="61" t="s">
        <v>228</v>
      </c>
      <c r="H105" s="172">
        <v>517331354</v>
      </c>
      <c r="I105" s="141" t="str">
        <f t="shared" si="7"/>
        <v>H2</v>
      </c>
      <c r="J105" s="310">
        <v>15</v>
      </c>
      <c r="K105" s="310">
        <v>29</v>
      </c>
      <c r="L105" s="309">
        <v>8</v>
      </c>
      <c r="M105" s="309">
        <v>21</v>
      </c>
    </row>
    <row r="106" spans="1:13">
      <c r="A106" s="172" t="s">
        <v>63</v>
      </c>
      <c r="B106" s="172" t="s">
        <v>64</v>
      </c>
      <c r="C106" s="5" t="str">
        <f t="shared" si="6"/>
        <v>MAJOIS Eric</v>
      </c>
      <c r="D106" s="186" t="s">
        <v>9</v>
      </c>
      <c r="E106" s="95" t="s">
        <v>10</v>
      </c>
      <c r="F106" s="16">
        <f>'joueurs  '!F106</f>
        <v>21.3</v>
      </c>
      <c r="G106" s="14" t="s">
        <v>60</v>
      </c>
      <c r="H106" s="192">
        <v>529362067</v>
      </c>
      <c r="I106" s="141" t="str">
        <f t="shared" si="7"/>
        <v>H2</v>
      </c>
      <c r="J106" s="310">
        <v>7</v>
      </c>
      <c r="K106" s="310">
        <v>19</v>
      </c>
      <c r="L106" s="309">
        <v>7</v>
      </c>
      <c r="M106" s="309">
        <v>17</v>
      </c>
    </row>
    <row r="107" spans="1:13">
      <c r="A107" s="172" t="s">
        <v>308</v>
      </c>
      <c r="B107" s="172" t="s">
        <v>309</v>
      </c>
      <c r="C107" s="5" t="str">
        <f t="shared" si="6"/>
        <v>MANSIOUS CHRISTOPHE</v>
      </c>
      <c r="D107" s="186" t="s">
        <v>9</v>
      </c>
      <c r="E107" s="154" t="s">
        <v>10</v>
      </c>
      <c r="F107" s="16">
        <f>'joueurs  '!F107</f>
        <v>9.1</v>
      </c>
      <c r="G107" s="80" t="s">
        <v>306</v>
      </c>
      <c r="H107" s="195" t="s">
        <v>310</v>
      </c>
      <c r="I107" s="141" t="str">
        <f t="shared" si="7"/>
        <v>H1</v>
      </c>
      <c r="J107" s="309">
        <v>16</v>
      </c>
      <c r="K107" s="309">
        <v>26</v>
      </c>
      <c r="L107" s="310">
        <v>20</v>
      </c>
      <c r="M107" s="310">
        <v>30</v>
      </c>
    </row>
    <row r="108" spans="1:13" ht="15.75">
      <c r="A108" s="183" t="s">
        <v>153</v>
      </c>
      <c r="B108" s="183" t="s">
        <v>154</v>
      </c>
      <c r="C108" s="5" t="str">
        <f t="shared" si="6"/>
        <v>MARINIER FREDERIC</v>
      </c>
      <c r="D108" s="187" t="s">
        <v>9</v>
      </c>
      <c r="E108" s="147" t="s">
        <v>10</v>
      </c>
      <c r="F108" s="16">
        <f>'joueurs  '!F108</f>
        <v>10.6</v>
      </c>
      <c r="G108" s="74" t="s">
        <v>156</v>
      </c>
      <c r="H108" s="206" t="s">
        <v>157</v>
      </c>
      <c r="I108" s="141" t="str">
        <f t="shared" si="7"/>
        <v>H1</v>
      </c>
      <c r="J108" s="309">
        <v>25</v>
      </c>
      <c r="K108" s="309">
        <v>35</v>
      </c>
      <c r="L108" s="310">
        <v>21</v>
      </c>
      <c r="M108" s="310">
        <v>34</v>
      </c>
    </row>
    <row r="109" spans="1:13">
      <c r="A109" s="174" t="s">
        <v>254</v>
      </c>
      <c r="B109" s="174" t="s">
        <v>180</v>
      </c>
      <c r="C109" s="5" t="str">
        <f t="shared" si="6"/>
        <v>MARTY CHRISTIAN</v>
      </c>
      <c r="D109" s="186" t="s">
        <v>9</v>
      </c>
      <c r="E109" s="149" t="s">
        <v>10</v>
      </c>
      <c r="F109" s="16">
        <f>'joueurs  '!F109</f>
        <v>13.1</v>
      </c>
      <c r="G109" s="57" t="s">
        <v>255</v>
      </c>
      <c r="H109" s="192">
        <v>513007140</v>
      </c>
      <c r="I109" s="141" t="str">
        <f t="shared" si="7"/>
        <v>H1</v>
      </c>
      <c r="J109" s="309">
        <v>14</v>
      </c>
      <c r="K109" s="309">
        <v>26</v>
      </c>
      <c r="L109" s="310">
        <v>13</v>
      </c>
      <c r="M109" s="310">
        <v>23</v>
      </c>
    </row>
    <row r="110" spans="1:13">
      <c r="A110" s="172" t="s">
        <v>217</v>
      </c>
      <c r="B110" s="172" t="s">
        <v>218</v>
      </c>
      <c r="C110" s="5" t="str">
        <f t="shared" si="6"/>
        <v>MATTEI VERONIQUE</v>
      </c>
      <c r="D110" s="186" t="s">
        <v>9</v>
      </c>
      <c r="E110" s="149" t="s">
        <v>19</v>
      </c>
      <c r="F110" s="16">
        <f>'joueurs  '!F110</f>
        <v>36.4</v>
      </c>
      <c r="G110" s="57" t="s">
        <v>213</v>
      </c>
      <c r="H110" s="205" t="s">
        <v>219</v>
      </c>
      <c r="I110" s="141" t="str">
        <f t="shared" si="7"/>
        <v>F2</v>
      </c>
      <c r="J110" s="309">
        <v>10</v>
      </c>
      <c r="K110" s="309">
        <v>42</v>
      </c>
      <c r="L110" s="309">
        <v>6</v>
      </c>
      <c r="M110" s="309">
        <v>30</v>
      </c>
    </row>
    <row r="111" spans="1:13">
      <c r="A111" s="172" t="s">
        <v>34</v>
      </c>
      <c r="B111" s="172" t="s">
        <v>35</v>
      </c>
      <c r="C111" s="5" t="str">
        <f t="shared" si="6"/>
        <v>MEDENOUVO Rolic</v>
      </c>
      <c r="D111" s="186" t="s">
        <v>9</v>
      </c>
      <c r="E111" s="10" t="s">
        <v>10</v>
      </c>
      <c r="F111" s="16">
        <f>'joueurs  '!F111</f>
        <v>26.1</v>
      </c>
      <c r="G111" s="163" t="s">
        <v>14</v>
      </c>
      <c r="H111" s="192">
        <v>514651344</v>
      </c>
      <c r="I111" s="141" t="str">
        <f t="shared" si="7"/>
        <v>H3</v>
      </c>
      <c r="J111" s="309">
        <v>10</v>
      </c>
      <c r="K111" s="309">
        <v>32</v>
      </c>
      <c r="L111" s="309">
        <v>15</v>
      </c>
      <c r="M111" s="309">
        <v>42</v>
      </c>
    </row>
    <row r="112" spans="1:13" ht="15.75">
      <c r="A112" s="178" t="s">
        <v>79</v>
      </c>
      <c r="B112" s="178" t="s">
        <v>72</v>
      </c>
      <c r="C112" s="5" t="str">
        <f t="shared" si="6"/>
        <v>MEROUR Stéphane</v>
      </c>
      <c r="D112" s="187" t="s">
        <v>9</v>
      </c>
      <c r="E112" s="142" t="s">
        <v>10</v>
      </c>
      <c r="F112" s="16">
        <f>'joueurs  '!F112</f>
        <v>19.5</v>
      </c>
      <c r="G112" s="86" t="s">
        <v>78</v>
      </c>
      <c r="H112" s="202" t="s">
        <v>81</v>
      </c>
      <c r="I112" s="141" t="str">
        <f t="shared" si="7"/>
        <v>H2</v>
      </c>
      <c r="J112" s="310">
        <v>18</v>
      </c>
      <c r="K112" s="310">
        <v>36</v>
      </c>
      <c r="L112" s="309">
        <v>12</v>
      </c>
      <c r="M112" s="309">
        <v>30</v>
      </c>
    </row>
    <row r="113" spans="1:13" ht="15.75">
      <c r="A113" s="173" t="s">
        <v>202</v>
      </c>
      <c r="B113" s="173" t="s">
        <v>203</v>
      </c>
      <c r="C113" s="5" t="str">
        <f t="shared" si="6"/>
        <v>MEULEMAN DAVID</v>
      </c>
      <c r="D113" s="187" t="s">
        <v>9</v>
      </c>
      <c r="E113" s="148" t="s">
        <v>10</v>
      </c>
      <c r="F113" s="16">
        <f>'joueurs  '!F113</f>
        <v>12.4</v>
      </c>
      <c r="G113" s="80" t="s">
        <v>190</v>
      </c>
      <c r="H113" s="204">
        <v>516537241</v>
      </c>
      <c r="I113" s="141" t="str">
        <f t="shared" si="7"/>
        <v>H1</v>
      </c>
      <c r="J113" s="309">
        <v>13</v>
      </c>
      <c r="K113" s="309">
        <v>21</v>
      </c>
      <c r="L113" s="310">
        <v>19</v>
      </c>
      <c r="M113" s="310">
        <v>32</v>
      </c>
    </row>
    <row r="114" spans="1:13" ht="15.75">
      <c r="A114" s="178" t="s">
        <v>85</v>
      </c>
      <c r="B114" s="178" t="s">
        <v>70</v>
      </c>
      <c r="C114" s="5" t="str">
        <f t="shared" si="6"/>
        <v>MOCAER Elodie</v>
      </c>
      <c r="D114" s="187" t="s">
        <v>9</v>
      </c>
      <c r="E114" s="142" t="s">
        <v>19</v>
      </c>
      <c r="F114" s="16">
        <f>'joueurs  '!F114</f>
        <v>52.8</v>
      </c>
      <c r="G114" s="86" t="s">
        <v>78</v>
      </c>
      <c r="H114" s="202" t="s">
        <v>87</v>
      </c>
      <c r="I114" s="141" t="str">
        <f t="shared" si="7"/>
        <v>F2</v>
      </c>
      <c r="J114" s="309">
        <v>3</v>
      </c>
      <c r="K114" s="309">
        <v>21</v>
      </c>
      <c r="L114" s="309">
        <v>3</v>
      </c>
      <c r="M114" s="309">
        <v>24</v>
      </c>
    </row>
    <row r="115" spans="1:13">
      <c r="A115" s="172" t="s">
        <v>147</v>
      </c>
      <c r="B115" s="172" t="s">
        <v>99</v>
      </c>
      <c r="C115" s="5" t="str">
        <f t="shared" si="6"/>
        <v>MONOT Pierre</v>
      </c>
      <c r="D115" s="186" t="s">
        <v>9</v>
      </c>
      <c r="E115" s="144" t="s">
        <v>10</v>
      </c>
      <c r="F115" s="16">
        <f>'joueurs  '!F115</f>
        <v>14.7</v>
      </c>
      <c r="G115" s="35" t="s">
        <v>139</v>
      </c>
      <c r="H115" s="192">
        <v>529325357</v>
      </c>
      <c r="I115" s="141" t="str">
        <f t="shared" si="7"/>
        <v>H1</v>
      </c>
      <c r="J115" s="309">
        <v>9</v>
      </c>
      <c r="K115" s="309">
        <v>23</v>
      </c>
      <c r="L115" s="310">
        <v>14</v>
      </c>
      <c r="M115" s="310">
        <v>25</v>
      </c>
    </row>
    <row r="116" spans="1:13" ht="15.75">
      <c r="A116" s="173" t="s">
        <v>169</v>
      </c>
      <c r="B116" s="173" t="s">
        <v>170</v>
      </c>
      <c r="C116" s="5" t="str">
        <f t="shared" si="6"/>
        <v>MOREL PHILIPPE</v>
      </c>
      <c r="D116" s="187" t="s">
        <v>9</v>
      </c>
      <c r="E116" s="147" t="s">
        <v>10</v>
      </c>
      <c r="F116" s="16">
        <f>'joueurs  '!F116</f>
        <v>24</v>
      </c>
      <c r="G116" s="74" t="s">
        <v>156</v>
      </c>
      <c r="H116" s="199" t="s">
        <v>171</v>
      </c>
      <c r="I116" s="141" t="str">
        <f t="shared" si="7"/>
        <v>H2</v>
      </c>
      <c r="J116" s="310">
        <v>15</v>
      </c>
      <c r="K116" s="310">
        <v>37</v>
      </c>
      <c r="L116" s="309">
        <v>9</v>
      </c>
      <c r="M116" s="309">
        <v>32</v>
      </c>
    </row>
    <row r="117" spans="1:13">
      <c r="A117" s="172" t="s">
        <v>387</v>
      </c>
      <c r="B117" s="172" t="s">
        <v>388</v>
      </c>
      <c r="C117" s="5" t="str">
        <f t="shared" si="6"/>
        <v>MORFIN ALAIN</v>
      </c>
      <c r="D117" s="157" t="s">
        <v>22</v>
      </c>
      <c r="E117" s="157" t="s">
        <v>10</v>
      </c>
      <c r="F117" s="16">
        <f>'joueurs  '!F117</f>
        <v>18.2</v>
      </c>
      <c r="G117" s="169" t="s">
        <v>384</v>
      </c>
      <c r="H117" s="197" t="s">
        <v>389</v>
      </c>
      <c r="I117" s="141" t="str">
        <f t="shared" si="7"/>
        <v>H2</v>
      </c>
      <c r="J117" s="310">
        <v>14</v>
      </c>
      <c r="K117" s="310">
        <v>31</v>
      </c>
      <c r="L117" s="309">
        <v>20</v>
      </c>
      <c r="M117" s="309">
        <v>40</v>
      </c>
    </row>
    <row r="118" spans="1:13">
      <c r="A118" s="172" t="s">
        <v>65</v>
      </c>
      <c r="B118" s="172" t="s">
        <v>66</v>
      </c>
      <c r="C118" s="5" t="str">
        <f t="shared" si="6"/>
        <v>MORGANT JAFFEUX Elisabeth</v>
      </c>
      <c r="D118" s="186" t="s">
        <v>9</v>
      </c>
      <c r="E118" s="95" t="s">
        <v>19</v>
      </c>
      <c r="F118" s="16">
        <f>'joueurs  '!F118</f>
        <v>45.1</v>
      </c>
      <c r="G118" s="14" t="s">
        <v>60</v>
      </c>
      <c r="H118" s="192">
        <v>46795342</v>
      </c>
      <c r="I118" s="141" t="str">
        <f t="shared" si="7"/>
        <v>F2</v>
      </c>
      <c r="J118" s="309">
        <v>1</v>
      </c>
      <c r="K118" s="309">
        <v>14</v>
      </c>
      <c r="L118" s="309">
        <v>0</v>
      </c>
      <c r="M118" s="309">
        <v>0</v>
      </c>
    </row>
    <row r="119" spans="1:13">
      <c r="A119" s="172" t="s">
        <v>51</v>
      </c>
      <c r="B119" s="172" t="s">
        <v>52</v>
      </c>
      <c r="C119" s="5" t="str">
        <f t="shared" si="6"/>
        <v>MOSTEFAI Jean-claude</v>
      </c>
      <c r="D119" s="186" t="s">
        <v>9</v>
      </c>
      <c r="E119" s="10" t="s">
        <v>10</v>
      </c>
      <c r="F119" s="16">
        <f>'joueurs  '!F119</f>
        <v>27</v>
      </c>
      <c r="G119" s="163" t="s">
        <v>14</v>
      </c>
      <c r="H119" s="192">
        <v>531707074</v>
      </c>
      <c r="I119" s="141" t="str">
        <f t="shared" si="7"/>
        <v>H3</v>
      </c>
      <c r="J119" s="309">
        <v>11</v>
      </c>
      <c r="K119" s="309">
        <v>33</v>
      </c>
      <c r="L119" s="309">
        <v>9</v>
      </c>
      <c r="M119" s="309">
        <v>32</v>
      </c>
    </row>
    <row r="120" spans="1:13">
      <c r="A120" s="174" t="s">
        <v>140</v>
      </c>
      <c r="B120" s="174" t="s">
        <v>141</v>
      </c>
      <c r="C120" s="5" t="str">
        <f t="shared" si="6"/>
        <v>MOUNIER Frédéric</v>
      </c>
      <c r="D120" s="186" t="s">
        <v>9</v>
      </c>
      <c r="E120" s="144" t="s">
        <v>10</v>
      </c>
      <c r="F120" s="16">
        <f>'joueurs  '!F120</f>
        <v>14.2</v>
      </c>
      <c r="G120" s="35" t="s">
        <v>139</v>
      </c>
      <c r="H120" s="192">
        <v>510679233</v>
      </c>
      <c r="I120" s="141" t="str">
        <f t="shared" si="7"/>
        <v>H1</v>
      </c>
      <c r="J120" s="309">
        <v>13</v>
      </c>
      <c r="K120" s="309">
        <v>23</v>
      </c>
      <c r="L120" s="310">
        <v>17</v>
      </c>
      <c r="M120" s="310">
        <v>30</v>
      </c>
    </row>
    <row r="121" spans="1:13">
      <c r="A121" s="172" t="s">
        <v>237</v>
      </c>
      <c r="B121" s="172" t="s">
        <v>238</v>
      </c>
      <c r="C121" s="5" t="str">
        <f t="shared" ref="C121:C151" si="8">A121&amp;" "&amp;B121</f>
        <v>NICOLAS Alain</v>
      </c>
      <c r="D121" s="186" t="s">
        <v>9</v>
      </c>
      <c r="E121" s="62" t="s">
        <v>10</v>
      </c>
      <c r="F121" s="16">
        <f>'joueurs  '!F121</f>
        <v>23.4</v>
      </c>
      <c r="G121" s="61" t="s">
        <v>228</v>
      </c>
      <c r="H121" s="194">
        <v>522005321</v>
      </c>
      <c r="I121" s="141" t="str">
        <f t="shared" ref="I121:I151" si="9">IF(E121="H",IF(F121&lt;15.5,"H1",IF(F121&lt;24.5,"H2","H3")),IF(E121="F",IF(F121&lt;24.5,"F1","F2"),""))</f>
        <v>H2</v>
      </c>
      <c r="J121" s="310">
        <v>12</v>
      </c>
      <c r="K121" s="310">
        <v>31</v>
      </c>
      <c r="L121" s="309">
        <v>4</v>
      </c>
      <c r="M121" s="309">
        <v>20</v>
      </c>
    </row>
    <row r="122" spans="1:13">
      <c r="A122" s="172" t="s">
        <v>326</v>
      </c>
      <c r="B122" s="172" t="s">
        <v>238</v>
      </c>
      <c r="C122" s="5" t="str">
        <f t="shared" si="8"/>
        <v>NUGUES Alain</v>
      </c>
      <c r="D122" s="186" t="s">
        <v>9</v>
      </c>
      <c r="E122" s="144" t="s">
        <v>10</v>
      </c>
      <c r="F122" s="16">
        <f>'joueurs  '!F122</f>
        <v>38.6</v>
      </c>
      <c r="G122" s="35" t="s">
        <v>323</v>
      </c>
      <c r="H122" s="192">
        <v>44021187</v>
      </c>
      <c r="I122" s="141" t="str">
        <f t="shared" si="9"/>
        <v>H3</v>
      </c>
      <c r="J122" s="309">
        <v>2</v>
      </c>
      <c r="K122" s="309">
        <v>25</v>
      </c>
      <c r="L122" s="309">
        <v>5</v>
      </c>
      <c r="M122" s="309">
        <v>30</v>
      </c>
    </row>
    <row r="123" spans="1:13">
      <c r="A123" s="174" t="s">
        <v>326</v>
      </c>
      <c r="B123" s="174" t="s">
        <v>327</v>
      </c>
      <c r="C123" s="5" t="str">
        <f t="shared" si="8"/>
        <v>NUGUES Françoise</v>
      </c>
      <c r="D123" s="144" t="s">
        <v>22</v>
      </c>
      <c r="E123" s="144" t="s">
        <v>19</v>
      </c>
      <c r="F123" s="16">
        <f>'joueurs  '!F123</f>
        <v>24.3</v>
      </c>
      <c r="G123" s="35" t="s">
        <v>323</v>
      </c>
      <c r="H123" s="192">
        <v>44022185</v>
      </c>
      <c r="I123" s="141" t="str">
        <f t="shared" si="9"/>
        <v>F1</v>
      </c>
      <c r="J123" s="309">
        <v>7</v>
      </c>
      <c r="K123" s="309">
        <v>23</v>
      </c>
      <c r="L123" s="310">
        <v>8</v>
      </c>
      <c r="M123" s="310">
        <v>24</v>
      </c>
    </row>
    <row r="124" spans="1:13">
      <c r="A124" s="174" t="s">
        <v>339</v>
      </c>
      <c r="B124" s="174" t="s">
        <v>340</v>
      </c>
      <c r="C124" s="5" t="str">
        <f t="shared" si="8"/>
        <v>PARISSE JEAN-LOUIS</v>
      </c>
      <c r="D124" s="186" t="s">
        <v>9</v>
      </c>
      <c r="E124" s="145" t="s">
        <v>10</v>
      </c>
      <c r="F124" s="16">
        <f>'joueurs  '!F124</f>
        <v>16</v>
      </c>
      <c r="G124" s="89" t="s">
        <v>341</v>
      </c>
      <c r="H124" s="192">
        <v>44719097</v>
      </c>
      <c r="I124" s="141" t="str">
        <f t="shared" si="9"/>
        <v>H2</v>
      </c>
      <c r="J124" s="309">
        <v>12</v>
      </c>
      <c r="K124" s="309">
        <v>24</v>
      </c>
      <c r="L124" s="310">
        <v>21</v>
      </c>
      <c r="M124" s="310">
        <v>37</v>
      </c>
    </row>
    <row r="125" spans="1:13">
      <c r="A125" s="172" t="s">
        <v>339</v>
      </c>
      <c r="B125" s="172" t="s">
        <v>265</v>
      </c>
      <c r="C125" s="5" t="str">
        <f t="shared" si="8"/>
        <v>PARISSE AGNES</v>
      </c>
      <c r="D125" s="186" t="s">
        <v>9</v>
      </c>
      <c r="E125" s="157" t="s">
        <v>19</v>
      </c>
      <c r="F125" s="16">
        <f>'joueurs  '!F125</f>
        <v>23</v>
      </c>
      <c r="G125" s="169" t="s">
        <v>384</v>
      </c>
      <c r="H125" s="197" t="s">
        <v>386</v>
      </c>
      <c r="I125" s="141" t="str">
        <f t="shared" si="9"/>
        <v>F1</v>
      </c>
      <c r="J125" s="310">
        <v>8</v>
      </c>
      <c r="K125" s="310">
        <v>25</v>
      </c>
      <c r="L125" s="309">
        <v>10</v>
      </c>
      <c r="M125" s="309">
        <v>25</v>
      </c>
    </row>
    <row r="126" spans="1:13">
      <c r="A126" s="172" t="s">
        <v>142</v>
      </c>
      <c r="B126" s="172" t="s">
        <v>143</v>
      </c>
      <c r="C126" s="36" t="str">
        <f t="shared" si="8"/>
        <v>PAUGAM  Sophie</v>
      </c>
      <c r="D126" s="186" t="s">
        <v>9</v>
      </c>
      <c r="E126" s="145" t="s">
        <v>19</v>
      </c>
      <c r="F126" s="16">
        <f>'joueurs  '!F126</f>
        <v>41.7</v>
      </c>
      <c r="G126" s="35" t="s">
        <v>139</v>
      </c>
      <c r="H126" s="192">
        <v>42327206</v>
      </c>
      <c r="I126" s="141" t="str">
        <f t="shared" si="9"/>
        <v>F2</v>
      </c>
      <c r="J126" s="309">
        <v>12</v>
      </c>
      <c r="K126" s="309">
        <v>46</v>
      </c>
      <c r="L126" s="309">
        <v>8</v>
      </c>
      <c r="M126" s="309">
        <v>32</v>
      </c>
    </row>
    <row r="127" spans="1:13">
      <c r="A127" s="172" t="s">
        <v>142</v>
      </c>
      <c r="B127" s="172" t="s">
        <v>144</v>
      </c>
      <c r="C127" s="36" t="str">
        <f t="shared" si="8"/>
        <v>PAUGAM Loic</v>
      </c>
      <c r="D127" s="186" t="s">
        <v>9</v>
      </c>
      <c r="E127" s="144" t="s">
        <v>10</v>
      </c>
      <c r="F127" s="16">
        <f>'joueurs  '!F127</f>
        <v>27.2</v>
      </c>
      <c r="G127" s="35" t="s">
        <v>139</v>
      </c>
      <c r="H127" s="192">
        <v>513245099</v>
      </c>
      <c r="I127" s="141" t="str">
        <f t="shared" si="9"/>
        <v>H3</v>
      </c>
      <c r="J127" s="309">
        <v>16</v>
      </c>
      <c r="K127" s="309">
        <v>45</v>
      </c>
      <c r="L127" s="309">
        <v>14</v>
      </c>
      <c r="M127" s="309">
        <v>39</v>
      </c>
    </row>
    <row r="128" spans="1:13">
      <c r="A128" s="172" t="s">
        <v>359</v>
      </c>
      <c r="B128" s="172" t="s">
        <v>159</v>
      </c>
      <c r="C128" s="5" t="str">
        <f t="shared" si="8"/>
        <v>PEAULT FRANCK</v>
      </c>
      <c r="D128" s="186" t="s">
        <v>9</v>
      </c>
      <c r="E128" s="145" t="s">
        <v>10</v>
      </c>
      <c r="F128" s="16">
        <f>'joueurs  '!F128</f>
        <v>8.4</v>
      </c>
      <c r="G128" s="89" t="s">
        <v>341</v>
      </c>
      <c r="H128" s="192">
        <v>521429152</v>
      </c>
      <c r="I128" s="141" t="str">
        <f t="shared" si="9"/>
        <v>H1</v>
      </c>
      <c r="J128" s="309">
        <v>19</v>
      </c>
      <c r="K128" s="309">
        <v>30</v>
      </c>
      <c r="L128" s="310">
        <v>25</v>
      </c>
      <c r="M128" s="310">
        <v>35</v>
      </c>
    </row>
    <row r="129" spans="1:13">
      <c r="A129" s="172" t="s">
        <v>224</v>
      </c>
      <c r="B129" s="172" t="s">
        <v>225</v>
      </c>
      <c r="C129" s="311" t="str">
        <f t="shared" si="8"/>
        <v>PENIN Nicolas</v>
      </c>
      <c r="D129" s="186" t="s">
        <v>9</v>
      </c>
      <c r="E129" s="149" t="s">
        <v>10</v>
      </c>
      <c r="F129" s="16">
        <f>'joueurs  '!F129</f>
        <v>27.8</v>
      </c>
      <c r="G129" s="57" t="s">
        <v>213</v>
      </c>
      <c r="H129" s="192">
        <v>531464238</v>
      </c>
      <c r="I129" s="141" t="str">
        <f t="shared" si="9"/>
        <v>H3</v>
      </c>
      <c r="J129" s="309">
        <v>5</v>
      </c>
      <c r="K129" s="309">
        <v>19</v>
      </c>
      <c r="L129" s="312">
        <v>0</v>
      </c>
      <c r="M129" s="312">
        <v>0</v>
      </c>
    </row>
    <row r="130" spans="1:13">
      <c r="A130" s="172" t="s">
        <v>395</v>
      </c>
      <c r="B130" s="172" t="s">
        <v>396</v>
      </c>
      <c r="C130" s="5" t="str">
        <f t="shared" si="8"/>
        <v>PESTA Jonathan</v>
      </c>
      <c r="D130" s="186" t="s">
        <v>9</v>
      </c>
      <c r="E130" s="95" t="s">
        <v>10</v>
      </c>
      <c r="F130" s="16">
        <f>'joueurs  '!F130</f>
        <v>24.1</v>
      </c>
      <c r="G130" s="14" t="s">
        <v>391</v>
      </c>
      <c r="H130" s="172">
        <v>44509307</v>
      </c>
      <c r="I130" s="141" t="str">
        <f t="shared" si="9"/>
        <v>H2</v>
      </c>
      <c r="J130" s="310">
        <v>9</v>
      </c>
      <c r="K130" s="310">
        <v>23</v>
      </c>
      <c r="L130" s="309">
        <v>3</v>
      </c>
      <c r="M130" s="309">
        <v>20</v>
      </c>
    </row>
    <row r="131" spans="1:13">
      <c r="A131" s="174" t="s">
        <v>137</v>
      </c>
      <c r="B131" s="174" t="s">
        <v>102</v>
      </c>
      <c r="C131" s="5" t="str">
        <f t="shared" si="8"/>
        <v>PETIOT Jérôme</v>
      </c>
      <c r="D131" s="186" t="s">
        <v>9</v>
      </c>
      <c r="E131" s="143" t="s">
        <v>10</v>
      </c>
      <c r="F131" s="16">
        <f>'joueurs  '!F131</f>
        <v>25.4</v>
      </c>
      <c r="G131" s="32" t="s">
        <v>128</v>
      </c>
      <c r="H131" s="192">
        <v>535805193</v>
      </c>
      <c r="I131" s="141" t="str">
        <f t="shared" si="9"/>
        <v>H3</v>
      </c>
      <c r="J131" s="309">
        <v>7</v>
      </c>
      <c r="K131" s="309">
        <v>19</v>
      </c>
      <c r="L131" s="309">
        <v>5</v>
      </c>
      <c r="M131" s="309">
        <v>20</v>
      </c>
    </row>
    <row r="132" spans="1:13">
      <c r="A132" s="172" t="s">
        <v>397</v>
      </c>
      <c r="B132" s="172" t="s">
        <v>398</v>
      </c>
      <c r="C132" s="5" t="str">
        <f t="shared" si="8"/>
        <v>PETITFRERE Olivier</v>
      </c>
      <c r="D132" s="186" t="s">
        <v>9</v>
      </c>
      <c r="E132" s="95" t="s">
        <v>10</v>
      </c>
      <c r="F132" s="30">
        <f>'joueurs  '!F132</f>
        <v>14.5</v>
      </c>
      <c r="G132" s="14" t="s">
        <v>391</v>
      </c>
      <c r="H132" s="172">
        <v>536829228</v>
      </c>
      <c r="I132" s="141" t="str">
        <f t="shared" si="9"/>
        <v>H1</v>
      </c>
      <c r="J132" s="309">
        <v>17</v>
      </c>
      <c r="K132" s="309">
        <v>30</v>
      </c>
      <c r="L132" s="310">
        <v>23</v>
      </c>
      <c r="M132" s="310">
        <v>37</v>
      </c>
    </row>
    <row r="133" spans="1:13">
      <c r="A133" s="172" t="s">
        <v>286</v>
      </c>
      <c r="B133" s="172" t="s">
        <v>287</v>
      </c>
      <c r="C133" s="5" t="str">
        <f t="shared" si="8"/>
        <v>PICARD christophe</v>
      </c>
      <c r="D133" s="186" t="s">
        <v>9</v>
      </c>
      <c r="E133" s="152" t="s">
        <v>10</v>
      </c>
      <c r="F133" s="16">
        <f>'joueurs  '!F133</f>
        <v>28.9</v>
      </c>
      <c r="G133" s="74" t="s">
        <v>276</v>
      </c>
      <c r="H133" s="192">
        <v>512647120</v>
      </c>
      <c r="I133" s="141" t="str">
        <f t="shared" si="9"/>
        <v>H3</v>
      </c>
      <c r="J133" s="309">
        <v>5</v>
      </c>
      <c r="K133" s="309">
        <v>27</v>
      </c>
      <c r="L133" s="309">
        <v>7</v>
      </c>
      <c r="M133" s="309">
        <v>31</v>
      </c>
    </row>
    <row r="134" spans="1:13">
      <c r="A134" s="174" t="s">
        <v>382</v>
      </c>
      <c r="B134" s="174" t="s">
        <v>383</v>
      </c>
      <c r="C134" s="5" t="str">
        <f t="shared" si="8"/>
        <v>PIERRE  HERVE</v>
      </c>
      <c r="D134" s="186" t="s">
        <v>9</v>
      </c>
      <c r="E134" s="157" t="s">
        <v>10</v>
      </c>
      <c r="F134" s="16">
        <f>'joueurs  '!F134</f>
        <v>17.5</v>
      </c>
      <c r="G134" s="169" t="s">
        <v>384</v>
      </c>
      <c r="H134" s="197" t="s">
        <v>385</v>
      </c>
      <c r="I134" s="141" t="str">
        <f t="shared" si="9"/>
        <v>H2</v>
      </c>
      <c r="J134" s="310">
        <v>18</v>
      </c>
      <c r="K134" s="310">
        <v>34</v>
      </c>
      <c r="L134" s="309">
        <v>19</v>
      </c>
      <c r="M134" s="309">
        <v>37</v>
      </c>
    </row>
    <row r="135" spans="1:13">
      <c r="A135" s="172" t="s">
        <v>251</v>
      </c>
      <c r="B135" s="172" t="s">
        <v>44</v>
      </c>
      <c r="C135" s="5" t="str">
        <f t="shared" si="8"/>
        <v>POULALION Fabrice</v>
      </c>
      <c r="D135" s="186" t="s">
        <v>9</v>
      </c>
      <c r="E135" s="150" t="s">
        <v>10</v>
      </c>
      <c r="F135" s="16">
        <f>'joueurs  '!F135</f>
        <v>15</v>
      </c>
      <c r="G135" s="66" t="s">
        <v>244</v>
      </c>
      <c r="H135" s="201">
        <v>522013330</v>
      </c>
      <c r="I135" s="141" t="str">
        <f t="shared" si="9"/>
        <v>H1</v>
      </c>
      <c r="J135" s="309">
        <v>17</v>
      </c>
      <c r="K135" s="309">
        <v>30</v>
      </c>
      <c r="L135" s="310">
        <v>19</v>
      </c>
      <c r="M135" s="310">
        <v>34</v>
      </c>
    </row>
    <row r="136" spans="1:13">
      <c r="A136" s="172" t="s">
        <v>318</v>
      </c>
      <c r="B136" s="172" t="s">
        <v>319</v>
      </c>
      <c r="C136" s="5" t="str">
        <f t="shared" si="8"/>
        <v>PRADERE GUILLAUME</v>
      </c>
      <c r="D136" s="186" t="s">
        <v>9</v>
      </c>
      <c r="E136" s="154" t="s">
        <v>10</v>
      </c>
      <c r="F136" s="16">
        <f>'joueurs  '!F136</f>
        <v>14.4</v>
      </c>
      <c r="G136" s="80" t="s">
        <v>306</v>
      </c>
      <c r="H136" s="195" t="s">
        <v>320</v>
      </c>
      <c r="I136" s="141" t="str">
        <f t="shared" si="9"/>
        <v>H1</v>
      </c>
      <c r="J136" s="309">
        <v>20</v>
      </c>
      <c r="K136" s="309">
        <v>34</v>
      </c>
      <c r="L136" s="310">
        <v>10</v>
      </c>
      <c r="M136" s="310">
        <v>20</v>
      </c>
    </row>
    <row r="137" spans="1:13">
      <c r="A137" s="172" t="s">
        <v>145</v>
      </c>
      <c r="B137" s="172" t="s">
        <v>146</v>
      </c>
      <c r="C137" s="5" t="str">
        <f t="shared" si="8"/>
        <v>PRAUD Michel</v>
      </c>
      <c r="D137" s="186" t="s">
        <v>9</v>
      </c>
      <c r="E137" s="144" t="s">
        <v>10</v>
      </c>
      <c r="F137" s="16">
        <f>'joueurs  '!F137</f>
        <v>39.6</v>
      </c>
      <c r="G137" s="35" t="s">
        <v>139</v>
      </c>
      <c r="H137" s="196">
        <v>43057034</v>
      </c>
      <c r="I137" s="141" t="str">
        <f t="shared" si="9"/>
        <v>H3</v>
      </c>
      <c r="J137" s="309">
        <v>4</v>
      </c>
      <c r="K137" s="309">
        <v>25</v>
      </c>
      <c r="L137" s="309">
        <v>6</v>
      </c>
      <c r="M137" s="309">
        <v>32</v>
      </c>
    </row>
    <row r="138" spans="1:13">
      <c r="A138" s="172" t="s">
        <v>281</v>
      </c>
      <c r="B138" s="172" t="s">
        <v>234</v>
      </c>
      <c r="C138" s="5" t="str">
        <f t="shared" si="8"/>
        <v>PREVOST Vincent</v>
      </c>
      <c r="D138" s="186" t="s">
        <v>9</v>
      </c>
      <c r="E138" s="152" t="s">
        <v>10</v>
      </c>
      <c r="F138" s="16">
        <f>'joueurs  '!F138</f>
        <v>37.799999999999997</v>
      </c>
      <c r="G138" s="74" t="s">
        <v>276</v>
      </c>
      <c r="H138" s="192">
        <v>511512339</v>
      </c>
      <c r="I138" s="141" t="str">
        <f t="shared" si="9"/>
        <v>H3</v>
      </c>
      <c r="J138" s="309">
        <v>1</v>
      </c>
      <c r="K138" s="309">
        <v>24</v>
      </c>
      <c r="L138" s="309">
        <v>3</v>
      </c>
      <c r="M138" s="309">
        <v>33</v>
      </c>
    </row>
    <row r="139" spans="1:13">
      <c r="A139" s="172" t="s">
        <v>20</v>
      </c>
      <c r="B139" s="172" t="s">
        <v>21</v>
      </c>
      <c r="C139" s="311" t="str">
        <f t="shared" si="8"/>
        <v>QUERBES Patrice</v>
      </c>
      <c r="D139" s="10" t="s">
        <v>22</v>
      </c>
      <c r="E139" s="10" t="s">
        <v>10</v>
      </c>
      <c r="F139" s="16">
        <f>'joueurs  '!F139</f>
        <v>39.4</v>
      </c>
      <c r="G139" s="163" t="s">
        <v>14</v>
      </c>
      <c r="H139" s="196">
        <v>44455352</v>
      </c>
      <c r="I139" s="141" t="str">
        <f t="shared" si="9"/>
        <v>H3</v>
      </c>
      <c r="J139" s="309">
        <v>1</v>
      </c>
      <c r="K139" s="309">
        <v>25</v>
      </c>
      <c r="L139" s="313">
        <v>0</v>
      </c>
      <c r="M139" s="313">
        <v>0</v>
      </c>
    </row>
    <row r="140" spans="1:13">
      <c r="A140" s="172" t="s">
        <v>404</v>
      </c>
      <c r="B140" s="172" t="s">
        <v>405</v>
      </c>
      <c r="C140" s="5" t="str">
        <f t="shared" si="8"/>
        <v>RASANJISON Fleury</v>
      </c>
      <c r="D140" s="186" t="s">
        <v>9</v>
      </c>
      <c r="E140" s="98" t="s">
        <v>10</v>
      </c>
      <c r="F140" s="16">
        <f>'joueurs  '!F140</f>
        <v>14.9</v>
      </c>
      <c r="G140" s="87" t="s">
        <v>406</v>
      </c>
      <c r="H140" s="201">
        <v>534037319</v>
      </c>
      <c r="I140" s="141" t="str">
        <f t="shared" si="9"/>
        <v>H1</v>
      </c>
      <c r="J140" s="309">
        <v>20</v>
      </c>
      <c r="K140" s="309">
        <v>36</v>
      </c>
      <c r="L140" s="310">
        <v>16</v>
      </c>
      <c r="M140" s="310">
        <v>29</v>
      </c>
    </row>
    <row r="141" spans="1:13">
      <c r="A141" s="172" t="s">
        <v>347</v>
      </c>
      <c r="B141" s="172" t="s">
        <v>348</v>
      </c>
      <c r="C141" s="5" t="str">
        <f t="shared" si="8"/>
        <v>REIS NATHALIE</v>
      </c>
      <c r="D141" s="186" t="s">
        <v>9</v>
      </c>
      <c r="E141" s="145" t="s">
        <v>19</v>
      </c>
      <c r="F141" s="16">
        <f>'joueurs  '!F141</f>
        <v>43.4</v>
      </c>
      <c r="G141" s="89" t="s">
        <v>341</v>
      </c>
      <c r="H141" s="192">
        <v>43027342</v>
      </c>
      <c r="I141" s="141" t="str">
        <f t="shared" si="9"/>
        <v>F2</v>
      </c>
      <c r="J141" s="309">
        <v>8</v>
      </c>
      <c r="K141" s="309">
        <v>38</v>
      </c>
      <c r="L141" s="309">
        <v>3</v>
      </c>
      <c r="M141" s="309">
        <v>30</v>
      </c>
    </row>
    <row r="142" spans="1:13" ht="15.75">
      <c r="A142" s="173" t="s">
        <v>208</v>
      </c>
      <c r="B142" s="173" t="s">
        <v>209</v>
      </c>
      <c r="C142" s="5" t="str">
        <f t="shared" si="8"/>
        <v xml:space="preserve">RENAULT PATRICE </v>
      </c>
      <c r="D142" s="187" t="s">
        <v>9</v>
      </c>
      <c r="E142" s="148" t="s">
        <v>10</v>
      </c>
      <c r="F142" s="16">
        <f>'joueurs  '!F142</f>
        <v>24.1</v>
      </c>
      <c r="G142" s="80" t="s">
        <v>190</v>
      </c>
      <c r="H142" s="192">
        <v>538495219</v>
      </c>
      <c r="I142" s="141" t="str">
        <f t="shared" si="9"/>
        <v>H2</v>
      </c>
      <c r="J142" s="310">
        <v>9</v>
      </c>
      <c r="K142" s="310">
        <v>23</v>
      </c>
      <c r="L142" s="309">
        <v>11</v>
      </c>
      <c r="M142" s="309">
        <v>36</v>
      </c>
    </row>
    <row r="143" spans="1:13">
      <c r="A143" s="174" t="s">
        <v>305</v>
      </c>
      <c r="B143" s="174" t="s">
        <v>263</v>
      </c>
      <c r="C143" s="5" t="str">
        <f t="shared" si="8"/>
        <v>REVEL STEPHANE</v>
      </c>
      <c r="D143" s="186" t="s">
        <v>9</v>
      </c>
      <c r="E143" s="154" t="s">
        <v>10</v>
      </c>
      <c r="F143" s="16">
        <f>'joueurs  '!F143</f>
        <v>19.8</v>
      </c>
      <c r="G143" s="80" t="s">
        <v>306</v>
      </c>
      <c r="H143" s="195" t="s">
        <v>307</v>
      </c>
      <c r="I143" s="141" t="str">
        <f t="shared" si="9"/>
        <v>H2</v>
      </c>
      <c r="J143" s="310">
        <v>14</v>
      </c>
      <c r="K143" s="310">
        <v>33</v>
      </c>
      <c r="L143" s="309">
        <v>16</v>
      </c>
      <c r="M143" s="309">
        <v>35</v>
      </c>
    </row>
    <row r="144" spans="1:13">
      <c r="A144" s="172" t="s">
        <v>267</v>
      </c>
      <c r="B144" s="172" t="s">
        <v>268</v>
      </c>
      <c r="C144" s="36" t="str">
        <f t="shared" si="8"/>
        <v>REVENU SYLVAIN</v>
      </c>
      <c r="D144" s="186" t="s">
        <v>9</v>
      </c>
      <c r="E144" s="151" t="s">
        <v>10</v>
      </c>
      <c r="F144" s="16">
        <f>'joueurs  '!F144</f>
        <v>22.5</v>
      </c>
      <c r="G144" s="71" t="s">
        <v>264</v>
      </c>
      <c r="H144" s="192">
        <v>547637245</v>
      </c>
      <c r="I144" s="141" t="str">
        <f t="shared" si="9"/>
        <v>H2</v>
      </c>
      <c r="J144" s="310">
        <v>11</v>
      </c>
      <c r="K144" s="310">
        <v>27</v>
      </c>
      <c r="L144" s="309">
        <v>9</v>
      </c>
      <c r="M144" s="309">
        <v>24</v>
      </c>
    </row>
    <row r="145" spans="1:13">
      <c r="A145" s="172" t="s">
        <v>267</v>
      </c>
      <c r="B145" s="172" t="s">
        <v>270</v>
      </c>
      <c r="C145" s="36" t="str">
        <f t="shared" si="8"/>
        <v>REVENU LAURA</v>
      </c>
      <c r="D145" s="151" t="s">
        <v>22</v>
      </c>
      <c r="E145" s="151" t="s">
        <v>19</v>
      </c>
      <c r="F145" s="16">
        <f>'joueurs  '!F145</f>
        <v>40.1</v>
      </c>
      <c r="G145" s="71" t="s">
        <v>264</v>
      </c>
      <c r="H145" s="192">
        <v>514130362</v>
      </c>
      <c r="I145" s="141" t="str">
        <f t="shared" si="9"/>
        <v>F2</v>
      </c>
      <c r="J145" s="309">
        <v>6</v>
      </c>
      <c r="K145" s="309">
        <v>31</v>
      </c>
      <c r="L145" s="309">
        <v>7</v>
      </c>
      <c r="M145" s="309">
        <v>20</v>
      </c>
    </row>
    <row r="146" spans="1:13">
      <c r="A146" s="172" t="s">
        <v>351</v>
      </c>
      <c r="B146" s="172" t="s">
        <v>346</v>
      </c>
      <c r="C146" s="5" t="str">
        <f t="shared" si="8"/>
        <v>REYJAL THIERRY</v>
      </c>
      <c r="D146" s="186" t="s">
        <v>9</v>
      </c>
      <c r="E146" s="145" t="s">
        <v>10</v>
      </c>
      <c r="F146" s="16">
        <f>'joueurs  '!F146</f>
        <v>27.2</v>
      </c>
      <c r="G146" s="89" t="s">
        <v>341</v>
      </c>
      <c r="H146" s="192">
        <v>520733191</v>
      </c>
      <c r="I146" s="141" t="str">
        <f t="shared" si="9"/>
        <v>H3</v>
      </c>
      <c r="J146" s="309">
        <v>14</v>
      </c>
      <c r="K146" s="309">
        <v>42</v>
      </c>
      <c r="L146" s="309">
        <v>9</v>
      </c>
      <c r="M146" s="309">
        <v>31</v>
      </c>
    </row>
    <row r="147" spans="1:13">
      <c r="A147" s="172" t="s">
        <v>354</v>
      </c>
      <c r="B147" s="172" t="s">
        <v>355</v>
      </c>
      <c r="C147" s="5" t="str">
        <f t="shared" si="8"/>
        <v>RICHARD PASCAL</v>
      </c>
      <c r="D147" s="186" t="s">
        <v>9</v>
      </c>
      <c r="E147" s="145" t="s">
        <v>10</v>
      </c>
      <c r="F147" s="16">
        <f>'joueurs  '!F147</f>
        <v>27.6</v>
      </c>
      <c r="G147" s="89" t="s">
        <v>341</v>
      </c>
      <c r="H147" s="192">
        <v>516473060</v>
      </c>
      <c r="I147" s="141" t="str">
        <f t="shared" si="9"/>
        <v>H3</v>
      </c>
      <c r="J147" s="309">
        <v>10</v>
      </c>
      <c r="K147" s="309">
        <v>32</v>
      </c>
      <c r="L147" s="309">
        <v>9</v>
      </c>
      <c r="M147" s="309">
        <v>33</v>
      </c>
    </row>
    <row r="148" spans="1:13">
      <c r="A148" s="174" t="s">
        <v>226</v>
      </c>
      <c r="B148" s="174" t="s">
        <v>227</v>
      </c>
      <c r="C148" s="5" t="str">
        <f t="shared" si="8"/>
        <v>ROLLAND Gautier</v>
      </c>
      <c r="D148" s="186" t="s">
        <v>9</v>
      </c>
      <c r="E148" s="62" t="s">
        <v>10</v>
      </c>
      <c r="F148" s="16">
        <f>'joueurs  '!F148</f>
        <v>22.5</v>
      </c>
      <c r="G148" s="61" t="s">
        <v>228</v>
      </c>
      <c r="H148" s="192">
        <v>528886226</v>
      </c>
      <c r="I148" s="141" t="str">
        <f t="shared" si="9"/>
        <v>H2</v>
      </c>
      <c r="J148" s="310">
        <v>15</v>
      </c>
      <c r="K148" s="310">
        <v>32</v>
      </c>
      <c r="L148" s="309">
        <v>13</v>
      </c>
      <c r="M148" s="309">
        <v>31</v>
      </c>
    </row>
    <row r="149" spans="1:13" ht="15.75">
      <c r="A149" s="175" t="s">
        <v>183</v>
      </c>
      <c r="B149" s="175" t="s">
        <v>184</v>
      </c>
      <c r="C149" s="5" t="str">
        <f t="shared" si="8"/>
        <v>ROUGER ISABELLE</v>
      </c>
      <c r="D149" s="187" t="s">
        <v>9</v>
      </c>
      <c r="E149" s="147" t="s">
        <v>19</v>
      </c>
      <c r="F149" s="16">
        <f>'joueurs  '!F149</f>
        <v>23.6</v>
      </c>
      <c r="G149" s="74" t="s">
        <v>156</v>
      </c>
      <c r="H149" s="200" t="s">
        <v>186</v>
      </c>
      <c r="I149" s="141" t="str">
        <f t="shared" si="9"/>
        <v>F1</v>
      </c>
      <c r="J149" s="309">
        <v>9</v>
      </c>
      <c r="K149" s="309">
        <v>28</v>
      </c>
      <c r="L149" s="310">
        <v>17</v>
      </c>
      <c r="M149" s="310">
        <v>36</v>
      </c>
    </row>
    <row r="150" spans="1:13">
      <c r="A150" s="172" t="s">
        <v>43</v>
      </c>
      <c r="B150" s="172" t="s">
        <v>44</v>
      </c>
      <c r="C150" s="5" t="str">
        <f t="shared" si="8"/>
        <v>SAINT-ETIENNE Fabrice</v>
      </c>
      <c r="D150" s="186" t="s">
        <v>9</v>
      </c>
      <c r="E150" s="10" t="s">
        <v>10</v>
      </c>
      <c r="F150" s="16">
        <f>'joueurs  '!F150</f>
        <v>45.1</v>
      </c>
      <c r="G150" s="163" t="s">
        <v>14</v>
      </c>
      <c r="H150" s="192">
        <v>47460374</v>
      </c>
      <c r="I150" s="141" t="str">
        <f t="shared" si="9"/>
        <v>H3</v>
      </c>
      <c r="J150" s="309">
        <v>8</v>
      </c>
      <c r="K150" s="309">
        <v>28</v>
      </c>
      <c r="L150" s="309">
        <v>4</v>
      </c>
      <c r="M150" s="309">
        <v>37</v>
      </c>
    </row>
    <row r="151" spans="1:13" ht="15.75">
      <c r="A151" s="175" t="s">
        <v>105</v>
      </c>
      <c r="B151" s="175" t="s">
        <v>106</v>
      </c>
      <c r="C151" s="5" t="str">
        <f t="shared" si="8"/>
        <v>SAUVAIRE Christophe</v>
      </c>
      <c r="D151" s="142" t="s">
        <v>22</v>
      </c>
      <c r="E151" s="142" t="s">
        <v>10</v>
      </c>
      <c r="F151" s="16">
        <f>'joueurs  '!F151</f>
        <v>10.7</v>
      </c>
      <c r="G151" s="86" t="s">
        <v>78</v>
      </c>
      <c r="H151" s="193">
        <v>545216079</v>
      </c>
      <c r="I151" s="141" t="str">
        <f t="shared" si="9"/>
        <v>H1</v>
      </c>
      <c r="J151" s="309">
        <v>20</v>
      </c>
      <c r="K151" s="309">
        <v>31</v>
      </c>
      <c r="L151" s="310">
        <v>23</v>
      </c>
      <c r="M151" s="310">
        <v>37</v>
      </c>
    </row>
    <row r="152" spans="1:13">
      <c r="A152" s="172" t="s">
        <v>61</v>
      </c>
      <c r="B152" s="172" t="s">
        <v>62</v>
      </c>
      <c r="C152" s="5" t="str">
        <f t="shared" ref="C152:C168" si="10">A152&amp;" "&amp;B152</f>
        <v>SBERRO Sandra</v>
      </c>
      <c r="D152" s="186" t="s">
        <v>9</v>
      </c>
      <c r="E152" s="95" t="s">
        <v>19</v>
      </c>
      <c r="F152" s="16">
        <f>'joueurs  '!F152</f>
        <v>39.799999999999997</v>
      </c>
      <c r="G152" s="14" t="s">
        <v>60</v>
      </c>
      <c r="H152" s="192">
        <v>541155259</v>
      </c>
      <c r="I152" s="141" t="str">
        <f t="shared" ref="I152:I168" si="11">IF(E152="H",IF(F152&lt;15.5,"H1",IF(F152&lt;24.5,"H2","H3")),IF(E152="F",IF(F152&lt;24.5,"F1","F2"),""))</f>
        <v>F2</v>
      </c>
      <c r="J152" s="309">
        <v>10</v>
      </c>
      <c r="K152" s="309">
        <v>43</v>
      </c>
      <c r="L152" s="309">
        <v>8</v>
      </c>
      <c r="M152" s="309">
        <v>32</v>
      </c>
    </row>
    <row r="153" spans="1:13">
      <c r="A153" s="174" t="s">
        <v>399</v>
      </c>
      <c r="B153" s="174" t="s">
        <v>400</v>
      </c>
      <c r="C153" s="5" t="str">
        <f t="shared" si="10"/>
        <v>SEMBLAT Charles Carol</v>
      </c>
      <c r="D153" s="186" t="s">
        <v>9</v>
      </c>
      <c r="E153" s="95" t="s">
        <v>10</v>
      </c>
      <c r="F153" s="16">
        <f>'joueurs  '!F153</f>
        <v>18.7</v>
      </c>
      <c r="G153" s="14" t="s">
        <v>391</v>
      </c>
      <c r="H153" s="197" t="s">
        <v>401</v>
      </c>
      <c r="I153" s="141" t="str">
        <f t="shared" si="11"/>
        <v>H2</v>
      </c>
      <c r="J153" s="310">
        <v>19</v>
      </c>
      <c r="K153" s="310">
        <v>36</v>
      </c>
      <c r="L153" s="309">
        <v>11</v>
      </c>
      <c r="M153" s="309">
        <v>27</v>
      </c>
    </row>
    <row r="154" spans="1:13">
      <c r="A154" s="172" t="s">
        <v>288</v>
      </c>
      <c r="B154" s="172" t="s">
        <v>289</v>
      </c>
      <c r="C154" s="5" t="str">
        <f t="shared" si="10"/>
        <v>SIMON nicolas</v>
      </c>
      <c r="D154" s="186" t="s">
        <v>9</v>
      </c>
      <c r="E154" s="152" t="s">
        <v>10</v>
      </c>
      <c r="F154" s="16">
        <f>'joueurs  '!F154</f>
        <v>11.3</v>
      </c>
      <c r="G154" s="74" t="s">
        <v>276</v>
      </c>
      <c r="H154" s="192">
        <v>513093217</v>
      </c>
      <c r="I154" s="141" t="str">
        <f t="shared" si="11"/>
        <v>H1</v>
      </c>
      <c r="J154" s="309">
        <v>13</v>
      </c>
      <c r="K154" s="309">
        <v>21</v>
      </c>
      <c r="L154" s="310">
        <v>10</v>
      </c>
      <c r="M154" s="310">
        <v>24</v>
      </c>
    </row>
    <row r="155" spans="1:13">
      <c r="A155" s="174" t="s">
        <v>333</v>
      </c>
      <c r="B155" s="174" t="s">
        <v>334</v>
      </c>
      <c r="C155" s="5" t="str">
        <f t="shared" si="10"/>
        <v>SOURIE Jean-Louis</v>
      </c>
      <c r="D155" s="190" t="s">
        <v>9</v>
      </c>
      <c r="E155" s="155" t="s">
        <v>10</v>
      </c>
      <c r="F155" s="16">
        <f>'joueurs  '!F155</f>
        <v>11.4</v>
      </c>
      <c r="G155" s="83" t="s">
        <v>335</v>
      </c>
      <c r="H155" s="192">
        <v>520481098</v>
      </c>
      <c r="I155" s="141" t="str">
        <f t="shared" si="11"/>
        <v>H1</v>
      </c>
      <c r="J155" s="309">
        <v>20</v>
      </c>
      <c r="K155" s="309">
        <v>32</v>
      </c>
      <c r="L155" s="310">
        <v>21</v>
      </c>
      <c r="M155" s="310">
        <v>32</v>
      </c>
    </row>
    <row r="156" spans="1:13">
      <c r="A156" s="172" t="s">
        <v>134</v>
      </c>
      <c r="B156" s="172" t="s">
        <v>135</v>
      </c>
      <c r="C156" s="5" t="str">
        <f t="shared" si="10"/>
        <v>TARDY Yanne</v>
      </c>
      <c r="D156" s="186" t="s">
        <v>9</v>
      </c>
      <c r="E156" s="143" t="s">
        <v>10</v>
      </c>
      <c r="F156" s="16">
        <f>'joueurs  '!F156</f>
        <v>30.3</v>
      </c>
      <c r="G156" s="32" t="s">
        <v>128</v>
      </c>
      <c r="H156" s="192">
        <v>525919240</v>
      </c>
      <c r="I156" s="141" t="str">
        <f t="shared" si="11"/>
        <v>H3</v>
      </c>
      <c r="J156" s="309">
        <v>6</v>
      </c>
      <c r="K156" s="309">
        <v>19</v>
      </c>
      <c r="L156" s="309">
        <v>2</v>
      </c>
      <c r="M156" s="309">
        <v>18</v>
      </c>
    </row>
    <row r="157" spans="1:13">
      <c r="A157" s="172" t="s">
        <v>328</v>
      </c>
      <c r="B157" s="172" t="s">
        <v>329</v>
      </c>
      <c r="C157" s="5" t="str">
        <f t="shared" si="10"/>
        <v>TOLINOS André</v>
      </c>
      <c r="D157" s="186" t="s">
        <v>9</v>
      </c>
      <c r="E157" s="144" t="s">
        <v>10</v>
      </c>
      <c r="F157" s="16">
        <f>'joueurs  '!F157</f>
        <v>22</v>
      </c>
      <c r="G157" s="35" t="s">
        <v>323</v>
      </c>
      <c r="H157" s="192">
        <v>515489091</v>
      </c>
      <c r="I157" s="141" t="str">
        <f t="shared" si="11"/>
        <v>H2</v>
      </c>
      <c r="J157" s="310">
        <v>7</v>
      </c>
      <c r="K157" s="310">
        <v>25</v>
      </c>
      <c r="L157" s="309">
        <v>6</v>
      </c>
      <c r="M157" s="309">
        <v>21</v>
      </c>
    </row>
    <row r="158" spans="1:13">
      <c r="A158" s="172" t="s">
        <v>67</v>
      </c>
      <c r="B158" s="172" t="s">
        <v>68</v>
      </c>
      <c r="C158" s="5" t="str">
        <f t="shared" si="10"/>
        <v>TOMINE Sébastien</v>
      </c>
      <c r="D158" s="186" t="s">
        <v>9</v>
      </c>
      <c r="E158" s="95" t="s">
        <v>10</v>
      </c>
      <c r="F158" s="16">
        <f>'joueurs  '!F158</f>
        <v>37.4</v>
      </c>
      <c r="G158" s="14" t="s">
        <v>60</v>
      </c>
      <c r="H158" s="192">
        <v>517701383</v>
      </c>
      <c r="I158" s="141" t="str">
        <f t="shared" si="11"/>
        <v>H3</v>
      </c>
      <c r="J158" s="309">
        <v>14</v>
      </c>
      <c r="K158" s="309">
        <v>52</v>
      </c>
      <c r="L158" s="309">
        <v>20</v>
      </c>
      <c r="M158" s="309">
        <v>58</v>
      </c>
    </row>
    <row r="159" spans="1:13">
      <c r="A159" s="174" t="s">
        <v>363</v>
      </c>
      <c r="B159" s="174" t="s">
        <v>364</v>
      </c>
      <c r="C159" s="5" t="str">
        <f t="shared" si="10"/>
        <v>VAN LABEKE JULIEN</v>
      </c>
      <c r="D159" s="186" t="s">
        <v>9</v>
      </c>
      <c r="E159" s="156" t="s">
        <v>10</v>
      </c>
      <c r="F159" s="16">
        <f>'joueurs  '!F159</f>
        <v>15.8</v>
      </c>
      <c r="G159" s="90" t="s">
        <v>365</v>
      </c>
      <c r="H159" s="172">
        <v>540404133</v>
      </c>
      <c r="I159" s="141" t="str">
        <f t="shared" si="11"/>
        <v>H2</v>
      </c>
      <c r="J159" s="310">
        <v>11</v>
      </c>
      <c r="K159" s="310">
        <v>23</v>
      </c>
      <c r="L159" s="309">
        <v>14</v>
      </c>
      <c r="M159" s="309">
        <v>27</v>
      </c>
    </row>
    <row r="160" spans="1:13">
      <c r="A160" s="172" t="s">
        <v>368</v>
      </c>
      <c r="B160" s="172" t="s">
        <v>268</v>
      </c>
      <c r="C160" s="5" t="str">
        <f t="shared" si="10"/>
        <v>VELU SYLVAIN</v>
      </c>
      <c r="D160" s="186" t="s">
        <v>9</v>
      </c>
      <c r="E160" s="156" t="s">
        <v>10</v>
      </c>
      <c r="F160" s="16">
        <f>'joueurs  '!F160</f>
        <v>19.3</v>
      </c>
      <c r="G160" s="90" t="s">
        <v>365</v>
      </c>
      <c r="H160" s="172">
        <v>516766253</v>
      </c>
      <c r="I160" s="141" t="str">
        <f t="shared" si="11"/>
        <v>H2</v>
      </c>
      <c r="J160" s="310">
        <v>5</v>
      </c>
      <c r="K160" s="310">
        <v>18</v>
      </c>
      <c r="L160" s="309">
        <v>9</v>
      </c>
      <c r="M160" s="309">
        <v>27</v>
      </c>
    </row>
    <row r="161" spans="1:13" ht="15.75">
      <c r="A161" s="175" t="s">
        <v>92</v>
      </c>
      <c r="B161" s="175" t="s">
        <v>93</v>
      </c>
      <c r="C161" s="5" t="str">
        <f t="shared" si="10"/>
        <v>VIANNAIS Dominique</v>
      </c>
      <c r="D161" s="187" t="s">
        <v>90</v>
      </c>
      <c r="E161" s="142" t="s">
        <v>10</v>
      </c>
      <c r="F161" s="16">
        <f>'joueurs  '!F161</f>
        <v>33.5</v>
      </c>
      <c r="G161" s="86" t="s">
        <v>78</v>
      </c>
      <c r="H161" s="198">
        <v>43140326</v>
      </c>
      <c r="I161" s="141" t="str">
        <f t="shared" si="11"/>
        <v>H3</v>
      </c>
      <c r="J161" s="309">
        <v>10</v>
      </c>
      <c r="K161" s="309">
        <v>40</v>
      </c>
      <c r="L161" s="309">
        <v>5</v>
      </c>
      <c r="M161" s="309">
        <v>34</v>
      </c>
    </row>
    <row r="162" spans="1:13">
      <c r="A162" s="172" t="s">
        <v>332</v>
      </c>
      <c r="B162" s="172" t="s">
        <v>106</v>
      </c>
      <c r="C162" s="5" t="str">
        <f t="shared" si="10"/>
        <v>VIGIER Christophe</v>
      </c>
      <c r="D162" s="186" t="s">
        <v>9</v>
      </c>
      <c r="E162" s="144" t="s">
        <v>10</v>
      </c>
      <c r="F162" s="16">
        <f>'joueurs  '!F162</f>
        <v>15.1</v>
      </c>
      <c r="G162" s="35" t="s">
        <v>323</v>
      </c>
      <c r="H162" s="192">
        <v>518033111</v>
      </c>
      <c r="I162" s="141" t="str">
        <f t="shared" si="11"/>
        <v>H1</v>
      </c>
      <c r="J162" s="309">
        <v>19</v>
      </c>
      <c r="K162" s="309">
        <v>34</v>
      </c>
      <c r="L162" s="310">
        <v>26</v>
      </c>
      <c r="M162" s="310">
        <v>41</v>
      </c>
    </row>
    <row r="163" spans="1:13">
      <c r="A163" s="172" t="s">
        <v>371</v>
      </c>
      <c r="B163" s="172" t="s">
        <v>372</v>
      </c>
      <c r="C163" s="5" t="str">
        <f t="shared" si="10"/>
        <v>VINSSIAT JEAN PAUL</v>
      </c>
      <c r="D163" s="186" t="s">
        <v>9</v>
      </c>
      <c r="E163" s="156" t="s">
        <v>10</v>
      </c>
      <c r="F163" s="16">
        <f>'joueurs  '!F163</f>
        <v>29.4</v>
      </c>
      <c r="G163" s="90" t="s">
        <v>365</v>
      </c>
      <c r="H163" s="172">
        <v>42577182</v>
      </c>
      <c r="I163" s="141" t="str">
        <f t="shared" si="11"/>
        <v>H3</v>
      </c>
      <c r="J163" s="309">
        <v>3</v>
      </c>
      <c r="K163" s="309">
        <v>20</v>
      </c>
      <c r="L163" s="309">
        <v>8</v>
      </c>
      <c r="M163" s="309">
        <v>32</v>
      </c>
    </row>
    <row r="164" spans="1:13">
      <c r="A164" s="172" t="s">
        <v>279</v>
      </c>
      <c r="B164" s="172" t="s">
        <v>280</v>
      </c>
      <c r="C164" s="5" t="str">
        <f t="shared" si="10"/>
        <v>VIVAUX Guillaume</v>
      </c>
      <c r="D164" s="186" t="s">
        <v>9</v>
      </c>
      <c r="E164" s="152" t="s">
        <v>10</v>
      </c>
      <c r="F164" s="16">
        <f>'joueurs  '!F164</f>
        <v>30.3</v>
      </c>
      <c r="G164" s="74" t="s">
        <v>276</v>
      </c>
      <c r="H164" s="192">
        <v>41046154</v>
      </c>
      <c r="I164" s="141" t="str">
        <f t="shared" si="11"/>
        <v>H3</v>
      </c>
      <c r="J164" s="309">
        <v>8</v>
      </c>
      <c r="K164" s="309">
        <v>34</v>
      </c>
      <c r="L164" s="309">
        <v>7</v>
      </c>
      <c r="M164" s="309">
        <v>27</v>
      </c>
    </row>
    <row r="165" spans="1:13">
      <c r="A165" s="172" t="s">
        <v>402</v>
      </c>
      <c r="B165" s="172" t="s">
        <v>50</v>
      </c>
      <c r="C165" s="5" t="str">
        <f t="shared" si="10"/>
        <v>WEBER  Philippe</v>
      </c>
      <c r="D165" s="186" t="s">
        <v>9</v>
      </c>
      <c r="E165" s="95" t="s">
        <v>10</v>
      </c>
      <c r="F165" s="16">
        <f>'joueurs  '!F165</f>
        <v>13.4</v>
      </c>
      <c r="G165" s="14" t="s">
        <v>391</v>
      </c>
      <c r="H165" s="197" t="s">
        <v>403</v>
      </c>
      <c r="I165" s="141" t="str">
        <f t="shared" si="11"/>
        <v>H1</v>
      </c>
      <c r="J165" s="309">
        <v>14</v>
      </c>
      <c r="K165" s="309">
        <v>28</v>
      </c>
      <c r="L165" s="310">
        <v>15</v>
      </c>
      <c r="M165" s="310">
        <v>27</v>
      </c>
    </row>
    <row r="166" spans="1:13" ht="15.75">
      <c r="A166" s="185" t="s">
        <v>75</v>
      </c>
      <c r="B166" s="185" t="s">
        <v>76</v>
      </c>
      <c r="C166" s="5" t="str">
        <f t="shared" si="10"/>
        <v>WINOGRAD Serge</v>
      </c>
      <c r="D166" s="187" t="s">
        <v>9</v>
      </c>
      <c r="E166" s="142" t="s">
        <v>10</v>
      </c>
      <c r="F166" s="16">
        <f>'joueurs  '!F166</f>
        <v>17.2</v>
      </c>
      <c r="G166" s="86" t="s">
        <v>78</v>
      </c>
      <c r="H166" s="198">
        <v>49810064</v>
      </c>
      <c r="I166" s="141" t="str">
        <f t="shared" si="11"/>
        <v>H2</v>
      </c>
      <c r="J166" s="310">
        <v>11</v>
      </c>
      <c r="K166" s="310">
        <v>24</v>
      </c>
      <c r="L166" s="309">
        <v>10</v>
      </c>
      <c r="M166" s="309">
        <v>25</v>
      </c>
    </row>
    <row r="167" spans="1:13">
      <c r="A167" s="177" t="s">
        <v>302</v>
      </c>
      <c r="B167" s="177" t="s">
        <v>303</v>
      </c>
      <c r="C167" s="5" t="str">
        <f t="shared" si="10"/>
        <v>ZACCAGNINO Sylvie</v>
      </c>
      <c r="D167" s="188" t="s">
        <v>9</v>
      </c>
      <c r="E167" s="153" t="s">
        <v>19</v>
      </c>
      <c r="F167" s="16">
        <f>'joueurs  '!F167</f>
        <v>23.3</v>
      </c>
      <c r="G167" s="14" t="s">
        <v>298</v>
      </c>
      <c r="H167" s="192">
        <v>513819335</v>
      </c>
      <c r="I167" s="141" t="str">
        <f t="shared" si="11"/>
        <v>F1</v>
      </c>
      <c r="J167" s="309">
        <v>9</v>
      </c>
      <c r="K167" s="309">
        <v>28</v>
      </c>
      <c r="L167" s="310">
        <v>14</v>
      </c>
      <c r="M167" s="310">
        <v>36</v>
      </c>
    </row>
    <row r="168" spans="1:13">
      <c r="A168" s="172" t="s">
        <v>235</v>
      </c>
      <c r="B168" s="172" t="s">
        <v>236</v>
      </c>
      <c r="C168" s="5" t="str">
        <f t="shared" si="10"/>
        <v>ZAHM François</v>
      </c>
      <c r="D168" s="186" t="s">
        <v>9</v>
      </c>
      <c r="E168" s="62" t="s">
        <v>10</v>
      </c>
      <c r="F168" s="16">
        <f>'joueurs  '!F168</f>
        <v>19.399999999999999</v>
      </c>
      <c r="G168" s="61" t="s">
        <v>228</v>
      </c>
      <c r="H168" s="194">
        <v>521625314</v>
      </c>
      <c r="I168" s="141" t="str">
        <f t="shared" si="11"/>
        <v>H2</v>
      </c>
      <c r="J168" s="310">
        <v>12</v>
      </c>
      <c r="K168" s="310">
        <v>27</v>
      </c>
      <c r="L168" s="309">
        <v>10</v>
      </c>
      <c r="M168" s="309">
        <v>27</v>
      </c>
    </row>
  </sheetData>
  <autoFilter ref="A1:I168">
    <sortState ref="A2:I183">
      <sortCondition ref="A1"/>
    </sortState>
  </autoFilter>
  <conditionalFormatting sqref="I1:I1048576">
    <cfRule type="cellIs" dxfId="275" priority="5" operator="equal">
      <formula>"F2"</formula>
    </cfRule>
    <cfRule type="cellIs" dxfId="274" priority="6" operator="equal">
      <formula>"F1"</formula>
    </cfRule>
    <cfRule type="cellIs" dxfId="273" priority="7" operator="equal">
      <formula>"H3"</formula>
    </cfRule>
    <cfRule type="cellIs" dxfId="272" priority="8" operator="equal">
      <formula>"H2"</formula>
    </cfRule>
    <cfRule type="cellIs" dxfId="271" priority="9" operator="equal">
      <formula>"H1"</formula>
    </cfRule>
  </conditionalFormatting>
  <conditionalFormatting sqref="D1:D1048576">
    <cfRule type="cellIs" dxfId="270" priority="4" operator="equal">
      <formula>"E"</formula>
    </cfRule>
  </conditionalFormatting>
  <conditionalFormatting sqref="E1:E1048576">
    <cfRule type="cellIs" dxfId="269" priority="1" operator="equal">
      <formula>"H"</formula>
    </cfRule>
    <cfRule type="cellIs" dxfId="268" priority="2" operator="equal">
      <formula>"F"</formula>
    </cfRule>
    <cfRule type="cellIs" priority="3" operator="equal">
      <formula>"F"</formula>
    </cfRule>
  </conditionalFormatting>
  <dataValidations count="3">
    <dataValidation type="list" allowBlank="1" showInputMessage="1" showErrorMessage="1" sqref="D121:D137 D160:D166 D50:D62 D143:D157 D2:D30 D80:D116">
      <formula1>"S,E"</formula1>
    </dataValidation>
    <dataValidation type="list" allowBlank="1" showInputMessage="1" showErrorMessage="1" sqref="E167:E168 E121:E140 E50:E62 E143:E165 E2:E30 E80:E116">
      <formula1>"F,H"</formula1>
    </dataValidation>
    <dataValidation allowBlank="1" showInputMessage="1" showErrorMessage="1" errorTitle="mauvaise saisie" error="F pour Femme_x000a_H pour Homme" promptTitle="SAISIE OBLIGATOIRE SVP" prompt="merci !" sqref="E141:E142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topLeftCell="C1" workbookViewId="0">
      <selection activeCell="J3" sqref="J3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customWidth="1"/>
    <col min="5" max="5" width="8.140625" customWidth="1"/>
    <col min="7" max="7" width="12" customWidth="1"/>
    <col min="9" max="9" width="7.7109375" customWidth="1"/>
    <col min="10" max="10" width="17.28515625" customWidth="1"/>
    <col min="11" max="12" width="17.42578125" customWidth="1"/>
    <col min="13" max="13" width="15" customWidth="1"/>
  </cols>
  <sheetData>
    <row r="1" spans="1:13" ht="93.75" customHeight="1" thickBot="1">
      <c r="C1" s="319" t="s">
        <v>454</v>
      </c>
      <c r="D1" s="320"/>
      <c r="E1" s="320"/>
      <c r="F1" s="320"/>
      <c r="G1" s="320"/>
      <c r="H1" s="320"/>
      <c r="I1" s="320"/>
      <c r="J1" s="320"/>
      <c r="K1" s="320"/>
      <c r="L1" s="320"/>
      <c r="M1" s="228"/>
    </row>
    <row r="2" spans="1:13" ht="77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</row>
    <row r="3" spans="1:13">
      <c r="A3" s="172" t="s">
        <v>369</v>
      </c>
      <c r="B3" s="172" t="s">
        <v>370</v>
      </c>
      <c r="C3" s="5" t="str">
        <f t="shared" ref="C3:C34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34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</row>
    <row r="4" spans="1:13" ht="15.75">
      <c r="A4" s="173" t="s">
        <v>205</v>
      </c>
      <c r="B4" s="173" t="s">
        <v>206</v>
      </c>
      <c r="C4" s="5" t="str">
        <f t="shared" si="0"/>
        <v xml:space="preserve">ADOLPHE  DENIS </v>
      </c>
      <c r="D4" s="187" t="s">
        <v>9</v>
      </c>
      <c r="E4" s="148" t="s">
        <v>10</v>
      </c>
      <c r="F4" s="16" t="e">
        <f>'joueurs  '!#REF!</f>
        <v>#REF!</v>
      </c>
      <c r="G4" s="80" t="s">
        <v>190</v>
      </c>
      <c r="H4" s="191">
        <v>515798195</v>
      </c>
      <c r="I4" s="141" t="e">
        <f t="shared" si="1"/>
        <v>#REF!</v>
      </c>
      <c r="J4" s="5" t="e">
        <f>'Feuille saisie score '!#REF!</f>
        <v>#REF!</v>
      </c>
      <c r="K4" s="5" t="e">
        <f>'Feuille saisie score '!#REF!</f>
        <v>#REF!</v>
      </c>
      <c r="L4" s="5" t="e">
        <f>'Feuille saisie score '!#REF!</f>
        <v>#REF!</v>
      </c>
      <c r="M4" s="5" t="e">
        <f>'Feuille saisie score '!#REF!</f>
        <v>#REF!</v>
      </c>
    </row>
    <row r="5" spans="1:13">
      <c r="A5" s="172" t="s">
        <v>277</v>
      </c>
      <c r="B5" s="172" t="s">
        <v>278</v>
      </c>
      <c r="C5" s="5" t="str">
        <f t="shared" si="0"/>
        <v>ALAMICHEL Valérie</v>
      </c>
      <c r="D5" s="152" t="s">
        <v>22</v>
      </c>
      <c r="E5" s="152" t="s">
        <v>19</v>
      </c>
      <c r="F5" s="16">
        <f>'joueurs  '!F3</f>
        <v>34.1</v>
      </c>
      <c r="G5" s="74" t="s">
        <v>276</v>
      </c>
      <c r="H5" s="192">
        <v>522832259</v>
      </c>
      <c r="I5" s="141" t="str">
        <f t="shared" si="1"/>
        <v>F2</v>
      </c>
      <c r="J5" s="5">
        <f>'Feuille saisie score '!J3</f>
        <v>4</v>
      </c>
      <c r="K5" s="5">
        <f>'Feuille saisie score '!K3</f>
        <v>29</v>
      </c>
      <c r="L5" s="5">
        <f>'Feuille saisie score '!L3</f>
        <v>6</v>
      </c>
      <c r="M5" s="5">
        <f>'Feuille saisie score '!M3</f>
        <v>24</v>
      </c>
    </row>
    <row r="6" spans="1:13">
      <c r="A6" s="174" t="s">
        <v>272</v>
      </c>
      <c r="B6" s="174" t="s">
        <v>273</v>
      </c>
      <c r="C6" s="5" t="str">
        <f t="shared" si="0"/>
        <v>ALLAIN LOIC</v>
      </c>
      <c r="D6" s="186" t="s">
        <v>9</v>
      </c>
      <c r="E6" s="151" t="s">
        <v>10</v>
      </c>
      <c r="F6" s="16">
        <f>'joueurs  '!F4</f>
        <v>32.6</v>
      </c>
      <c r="G6" s="71" t="s">
        <v>264</v>
      </c>
      <c r="H6" s="192">
        <v>527813190</v>
      </c>
      <c r="I6" s="141" t="str">
        <f t="shared" si="1"/>
        <v>H3</v>
      </c>
      <c r="J6" s="5">
        <f>'Feuille saisie score '!J4</f>
        <v>5</v>
      </c>
      <c r="K6" s="5">
        <f>'Feuille saisie score '!K4</f>
        <v>28</v>
      </c>
      <c r="L6" s="5">
        <f>'Feuille saisie score '!L4</f>
        <v>7</v>
      </c>
      <c r="M6" s="5">
        <f>'Feuille saisie score '!M4</f>
        <v>35</v>
      </c>
    </row>
    <row r="7" spans="1:13" ht="15.75">
      <c r="A7" s="175" t="s">
        <v>101</v>
      </c>
      <c r="B7" s="175" t="s">
        <v>102</v>
      </c>
      <c r="C7" s="5" t="str">
        <f t="shared" si="0"/>
        <v>ANDURAND Jérôme</v>
      </c>
      <c r="D7" s="187" t="s">
        <v>9</v>
      </c>
      <c r="E7" s="142" t="s">
        <v>10</v>
      </c>
      <c r="F7" s="16">
        <f>'joueurs  '!F5</f>
        <v>15.4</v>
      </c>
      <c r="G7" s="86" t="s">
        <v>78</v>
      </c>
      <c r="H7" s="193">
        <v>514507116</v>
      </c>
      <c r="I7" s="141" t="str">
        <f t="shared" si="1"/>
        <v>H1</v>
      </c>
      <c r="J7" s="5">
        <f>'Feuille saisie score '!J5</f>
        <v>15</v>
      </c>
      <c r="K7" s="5">
        <f>'Feuille saisie score '!K5</f>
        <v>30</v>
      </c>
      <c r="L7" s="5">
        <f>'Feuille saisie score '!L5</f>
        <v>23</v>
      </c>
      <c r="M7" s="5">
        <f>'Feuille saisie score '!M5</f>
        <v>37</v>
      </c>
    </row>
    <row r="8" spans="1:13">
      <c r="A8" s="172" t="s">
        <v>256</v>
      </c>
      <c r="B8" s="172" t="s">
        <v>257</v>
      </c>
      <c r="C8" s="5" t="str">
        <f t="shared" si="0"/>
        <v>ASTIER DOMINIQUE</v>
      </c>
      <c r="D8" s="186" t="s">
        <v>9</v>
      </c>
      <c r="E8" s="149" t="s">
        <v>10</v>
      </c>
      <c r="F8" s="16">
        <f>'joueurs  '!F6</f>
        <v>24.6</v>
      </c>
      <c r="G8" s="57" t="s">
        <v>255</v>
      </c>
      <c r="H8" s="192">
        <v>47116117</v>
      </c>
      <c r="I8" s="141" t="str">
        <f t="shared" si="1"/>
        <v>H3</v>
      </c>
      <c r="J8" s="5">
        <f>'Feuille saisie score '!J6</f>
        <v>5</v>
      </c>
      <c r="K8" s="5">
        <f>'Feuille saisie score '!K6</f>
        <v>19</v>
      </c>
      <c r="L8" s="5">
        <f>'Feuille saisie score '!L6</f>
        <v>15</v>
      </c>
      <c r="M8" s="5">
        <f>'Feuille saisie score '!M6</f>
        <v>40</v>
      </c>
    </row>
    <row r="9" spans="1:13" ht="15.75">
      <c r="A9" s="173" t="s">
        <v>172</v>
      </c>
      <c r="B9" s="176" t="s">
        <v>173</v>
      </c>
      <c r="C9" s="5" t="str">
        <f t="shared" si="0"/>
        <v>AUBRY MARC</v>
      </c>
      <c r="D9" s="187" t="s">
        <v>9</v>
      </c>
      <c r="E9" s="147" t="s">
        <v>10</v>
      </c>
      <c r="F9" s="16">
        <f>'joueurs  '!F7</f>
        <v>20.2</v>
      </c>
      <c r="G9" s="74" t="s">
        <v>156</v>
      </c>
      <c r="H9" s="194" t="s">
        <v>174</v>
      </c>
      <c r="I9" s="141" t="str">
        <f t="shared" si="1"/>
        <v>H2</v>
      </c>
      <c r="J9" s="5">
        <f>'Feuille saisie score '!J7</f>
        <v>13</v>
      </c>
      <c r="K9" s="5">
        <f>'Feuille saisie score '!K7</f>
        <v>34</v>
      </c>
      <c r="L9" s="5">
        <f>'Feuille saisie score '!L7</f>
        <v>8</v>
      </c>
      <c r="M9" s="5">
        <f>'Feuille saisie score '!M7</f>
        <v>28</v>
      </c>
    </row>
    <row r="10" spans="1:13">
      <c r="A10" s="172" t="s">
        <v>311</v>
      </c>
      <c r="B10" s="172" t="s">
        <v>154</v>
      </c>
      <c r="C10" s="5" t="str">
        <f t="shared" si="0"/>
        <v>AYMARD FREDERIC</v>
      </c>
      <c r="D10" s="186" t="s">
        <v>9</v>
      </c>
      <c r="E10" s="154" t="s">
        <v>10</v>
      </c>
      <c r="F10" s="16">
        <f>'joueurs  '!F8</f>
        <v>16.5</v>
      </c>
      <c r="G10" s="80" t="s">
        <v>306</v>
      </c>
      <c r="H10" s="195" t="s">
        <v>312</v>
      </c>
      <c r="I10" s="141" t="str">
        <f t="shared" si="1"/>
        <v>H2</v>
      </c>
      <c r="J10" s="5">
        <f>'Feuille saisie score '!J8</f>
        <v>12</v>
      </c>
      <c r="K10" s="5">
        <f>'Feuille saisie score '!K8</f>
        <v>28</v>
      </c>
      <c r="L10" s="5">
        <f>'Feuille saisie score '!L8</f>
        <v>12</v>
      </c>
      <c r="M10" s="5">
        <f>'Feuille saisie score '!M8</f>
        <v>26</v>
      </c>
    </row>
    <row r="11" spans="1:13">
      <c r="A11" s="177" t="s">
        <v>304</v>
      </c>
      <c r="B11" s="177" t="s">
        <v>68</v>
      </c>
      <c r="C11" s="5" t="str">
        <f t="shared" si="0"/>
        <v>BACHELARD Sébastien</v>
      </c>
      <c r="D11" s="188" t="s">
        <v>9</v>
      </c>
      <c r="E11" s="153" t="s">
        <v>10</v>
      </c>
      <c r="F11" s="16">
        <f>'joueurs  '!F9</f>
        <v>9.4</v>
      </c>
      <c r="G11" s="14" t="s">
        <v>298</v>
      </c>
      <c r="H11" s="192">
        <v>543699178</v>
      </c>
      <c r="I11" s="141" t="str">
        <f t="shared" si="1"/>
        <v>H1</v>
      </c>
      <c r="J11" s="5">
        <f>'Feuille saisie score '!J9</f>
        <v>26</v>
      </c>
      <c r="K11" s="5">
        <f>'Feuille saisie score '!K9</f>
        <v>39</v>
      </c>
      <c r="L11" s="5">
        <f>'Feuille saisie score '!L9</f>
        <v>18</v>
      </c>
      <c r="M11" s="5">
        <f>'Feuille saisie score '!M9</f>
        <v>28</v>
      </c>
    </row>
    <row r="12" spans="1:13">
      <c r="A12" s="172" t="s">
        <v>345</v>
      </c>
      <c r="B12" s="172" t="s">
        <v>166</v>
      </c>
      <c r="C12" s="5" t="str">
        <f t="shared" si="0"/>
        <v>BARROT MICHEL</v>
      </c>
      <c r="D12" s="186" t="s">
        <v>9</v>
      </c>
      <c r="E12" s="145" t="s">
        <v>10</v>
      </c>
      <c r="F12" s="16">
        <f>'joueurs  '!F10</f>
        <v>18.5</v>
      </c>
      <c r="G12" s="89" t="s">
        <v>341</v>
      </c>
      <c r="H12" s="192">
        <v>520164109</v>
      </c>
      <c r="I12" s="141" t="str">
        <f t="shared" si="1"/>
        <v>H2</v>
      </c>
      <c r="J12" s="5">
        <f>'Feuille saisie score '!J10</f>
        <v>15</v>
      </c>
      <c r="K12" s="5">
        <f>'Feuille saisie score '!K10</f>
        <v>30</v>
      </c>
      <c r="L12" s="5">
        <f>'Feuille saisie score '!L10</f>
        <v>15</v>
      </c>
      <c r="M12" s="5">
        <f>'Feuille saisie score '!M10</f>
        <v>32</v>
      </c>
    </row>
    <row r="13" spans="1:13">
      <c r="A13" s="174" t="s">
        <v>148</v>
      </c>
      <c r="B13" s="174" t="s">
        <v>50</v>
      </c>
      <c r="C13" s="5" t="str">
        <f t="shared" si="0"/>
        <v>BARTHELEMI Philippe</v>
      </c>
      <c r="D13" s="186" t="s">
        <v>9</v>
      </c>
      <c r="E13" s="146" t="s">
        <v>10</v>
      </c>
      <c r="F13" s="16">
        <f>'joueurs  '!F11</f>
        <v>43.1</v>
      </c>
      <c r="G13" s="38" t="s">
        <v>149</v>
      </c>
      <c r="H13" s="192">
        <v>517273355</v>
      </c>
      <c r="I13" s="141" t="str">
        <f t="shared" si="1"/>
        <v>H3</v>
      </c>
      <c r="J13" s="5">
        <f>'Feuille saisie score '!J11</f>
        <v>3</v>
      </c>
      <c r="K13" s="5">
        <f>'Feuille saisie score '!K11</f>
        <v>15</v>
      </c>
      <c r="L13" s="5">
        <f>'Feuille saisie score '!L11</f>
        <v>2</v>
      </c>
      <c r="M13" s="5">
        <f>'Feuille saisie score '!M11</f>
        <v>20</v>
      </c>
    </row>
    <row r="14" spans="1:13">
      <c r="A14" s="172" t="s">
        <v>138</v>
      </c>
      <c r="B14" s="172" t="s">
        <v>50</v>
      </c>
      <c r="C14" s="5" t="str">
        <f t="shared" si="0"/>
        <v>BATAILLE Philippe</v>
      </c>
      <c r="D14" s="186" t="s">
        <v>9</v>
      </c>
      <c r="E14" s="144" t="s">
        <v>10</v>
      </c>
      <c r="F14" s="16">
        <f>'joueurs  '!F12</f>
        <v>19.3</v>
      </c>
      <c r="G14" s="35" t="s">
        <v>139</v>
      </c>
      <c r="H14" s="192">
        <v>48652194</v>
      </c>
      <c r="I14" s="141" t="str">
        <f t="shared" si="1"/>
        <v>H2</v>
      </c>
      <c r="J14" s="5">
        <f>'Feuille saisie score '!J12</f>
        <v>10</v>
      </c>
      <c r="K14" s="5">
        <f>'Feuille saisie score '!K12</f>
        <v>23</v>
      </c>
      <c r="L14" s="5">
        <f>'Feuille saisie score '!L12</f>
        <v>19</v>
      </c>
      <c r="M14" s="5">
        <f>'Feuille saisie score '!M12</f>
        <v>33</v>
      </c>
    </row>
    <row r="15" spans="1:13">
      <c r="A15" s="172" t="s">
        <v>25</v>
      </c>
      <c r="B15" s="172" t="s">
        <v>26</v>
      </c>
      <c r="C15" s="5" t="str">
        <f t="shared" si="0"/>
        <v>BAUDIN Anne</v>
      </c>
      <c r="D15" s="186" t="s">
        <v>9</v>
      </c>
      <c r="E15" s="10" t="s">
        <v>19</v>
      </c>
      <c r="F15" s="16">
        <f>'joueurs  '!F13</f>
        <v>11.2</v>
      </c>
      <c r="G15" s="163" t="s">
        <v>14</v>
      </c>
      <c r="H15" s="196" t="s">
        <v>27</v>
      </c>
      <c r="I15" s="141" t="str">
        <f t="shared" si="1"/>
        <v>F1</v>
      </c>
      <c r="J15" s="5">
        <f>'Feuille saisie score '!J13</f>
        <v>24</v>
      </c>
      <c r="K15" s="5">
        <f>'Feuille saisie score '!K13</f>
        <v>39</v>
      </c>
      <c r="L15" s="5">
        <f>'Feuille saisie score '!L13</f>
        <v>25</v>
      </c>
      <c r="M15" s="5">
        <f>'Feuille saisie score '!M13</f>
        <v>39</v>
      </c>
    </row>
    <row r="16" spans="1:13">
      <c r="A16" s="172" t="s">
        <v>25</v>
      </c>
      <c r="B16" s="172" t="s">
        <v>28</v>
      </c>
      <c r="C16" s="5" t="str">
        <f t="shared" si="0"/>
        <v>BAUDIN Gilles</v>
      </c>
      <c r="D16" s="10" t="s">
        <v>22</v>
      </c>
      <c r="E16" s="10" t="s">
        <v>10</v>
      </c>
      <c r="F16" s="16">
        <f>'joueurs  '!F14</f>
        <v>15.6</v>
      </c>
      <c r="G16" s="163" t="s">
        <v>14</v>
      </c>
      <c r="H16" s="196">
        <v>543819163</v>
      </c>
      <c r="I16" s="141" t="str">
        <f t="shared" si="1"/>
        <v>H2</v>
      </c>
      <c r="J16" s="5">
        <f>'Feuille saisie score '!J14</f>
        <v>17</v>
      </c>
      <c r="K16" s="5">
        <f>'Feuille saisie score '!K14</f>
        <v>30</v>
      </c>
      <c r="L16" s="5">
        <f>'Feuille saisie score '!L14</f>
        <v>13</v>
      </c>
      <c r="M16" s="5">
        <f>'Feuille saisie score '!M14</f>
        <v>28</v>
      </c>
    </row>
    <row r="17" spans="1:13">
      <c r="A17" s="172" t="s">
        <v>357</v>
      </c>
      <c r="B17" s="172" t="s">
        <v>358</v>
      </c>
      <c r="C17" s="5" t="str">
        <f t="shared" si="0"/>
        <v>BEAUDOUIN ROMAIN</v>
      </c>
      <c r="D17" s="186" t="s">
        <v>9</v>
      </c>
      <c r="E17" s="145" t="s">
        <v>10</v>
      </c>
      <c r="F17" s="16">
        <f>'joueurs  '!F15</f>
        <v>17.5</v>
      </c>
      <c r="G17" s="89" t="s">
        <v>341</v>
      </c>
      <c r="H17" s="192">
        <v>542293250</v>
      </c>
      <c r="I17" s="141" t="str">
        <f t="shared" si="1"/>
        <v>H2</v>
      </c>
      <c r="J17" s="5">
        <f>'Feuille saisie score '!J15</f>
        <v>14</v>
      </c>
      <c r="K17" s="5">
        <f>'Feuille saisie score '!K15</f>
        <v>30</v>
      </c>
      <c r="L17" s="5">
        <f>'Feuille saisie score '!L15</f>
        <v>12</v>
      </c>
      <c r="M17" s="5">
        <f>'Feuille saisie score '!M15</f>
        <v>29</v>
      </c>
    </row>
    <row r="18" spans="1:13">
      <c r="A18" s="172" t="s">
        <v>407</v>
      </c>
      <c r="B18" s="172" t="s">
        <v>408</v>
      </c>
      <c r="C18" s="5" t="str">
        <f t="shared" si="0"/>
        <v>BENASSI  Thibaud</v>
      </c>
      <c r="D18" s="160" t="s">
        <v>22</v>
      </c>
      <c r="E18" s="160" t="s">
        <v>10</v>
      </c>
      <c r="F18" s="16">
        <f>'joueurs  '!F16</f>
        <v>46</v>
      </c>
      <c r="G18" s="170" t="s">
        <v>410</v>
      </c>
      <c r="H18" s="172">
        <v>510707363</v>
      </c>
      <c r="I18" s="141" t="str">
        <f t="shared" si="1"/>
        <v>H3</v>
      </c>
      <c r="J18" s="5">
        <f>'Feuille saisie score '!J16</f>
        <v>1</v>
      </c>
      <c r="K18" s="5">
        <f>'Feuille saisie score '!K16</f>
        <v>12</v>
      </c>
      <c r="L18" s="5">
        <f>'Feuille saisie score '!L16</f>
        <v>5</v>
      </c>
      <c r="M18" s="5">
        <f>'Feuille saisie score '!M16</f>
        <v>35</v>
      </c>
    </row>
    <row r="19" spans="1:13">
      <c r="A19" s="172" t="s">
        <v>229</v>
      </c>
      <c r="B19" s="172" t="s">
        <v>230</v>
      </c>
      <c r="C19" s="5" t="str">
        <f t="shared" si="0"/>
        <v>BENOIT Christine</v>
      </c>
      <c r="D19" s="186" t="s">
        <v>9</v>
      </c>
      <c r="E19" s="62" t="s">
        <v>19</v>
      </c>
      <c r="F19" s="16">
        <f>'joueurs  '!F17</f>
        <v>40</v>
      </c>
      <c r="G19" s="61" t="s">
        <v>228</v>
      </c>
      <c r="H19" s="194">
        <v>522770334</v>
      </c>
      <c r="I19" s="141" t="str">
        <f t="shared" si="1"/>
        <v>F2</v>
      </c>
      <c r="J19" s="5">
        <f>'Feuille saisie score '!J17</f>
        <v>8</v>
      </c>
      <c r="K19" s="5">
        <f>'Feuille saisie score '!K17</f>
        <v>38</v>
      </c>
      <c r="L19" s="5">
        <f>'Feuille saisie score '!L17</f>
        <v>7</v>
      </c>
      <c r="M19" s="5">
        <f>'Feuille saisie score '!M17</f>
        <v>30</v>
      </c>
    </row>
    <row r="20" spans="1:13">
      <c r="A20" s="172" t="s">
        <v>390</v>
      </c>
      <c r="B20" s="172" t="s">
        <v>225</v>
      </c>
      <c r="C20" s="5" t="str">
        <f t="shared" si="0"/>
        <v>BERTON Nicolas</v>
      </c>
      <c r="D20" s="186" t="s">
        <v>9</v>
      </c>
      <c r="E20" s="95" t="s">
        <v>10</v>
      </c>
      <c r="F20" s="16">
        <f>'joueurs  '!F18</f>
        <v>11.4</v>
      </c>
      <c r="G20" s="14" t="s">
        <v>391</v>
      </c>
      <c r="H20" s="197" t="s">
        <v>392</v>
      </c>
      <c r="I20" s="141" t="str">
        <f t="shared" si="1"/>
        <v>H1</v>
      </c>
      <c r="J20" s="5">
        <f>'Feuille saisie score '!J18</f>
        <v>21</v>
      </c>
      <c r="K20" s="5">
        <f>'Feuille saisie score '!K18</f>
        <v>31</v>
      </c>
      <c r="L20" s="5">
        <f>'Feuille saisie score '!L18</f>
        <v>9</v>
      </c>
      <c r="M20" s="5">
        <f>'Feuille saisie score '!M18</f>
        <v>19</v>
      </c>
    </row>
    <row r="21" spans="1:13" ht="15.75">
      <c r="A21" s="175" t="s">
        <v>113</v>
      </c>
      <c r="B21" s="175" t="s">
        <v>114</v>
      </c>
      <c r="C21" s="5" t="str">
        <f t="shared" si="0"/>
        <v>BEUVELOT Gaël</v>
      </c>
      <c r="D21" s="187" t="s">
        <v>9</v>
      </c>
      <c r="E21" s="142" t="s">
        <v>10</v>
      </c>
      <c r="F21" s="16">
        <f>'joueurs  '!F19</f>
        <v>11.9</v>
      </c>
      <c r="G21" s="86" t="s">
        <v>78</v>
      </c>
      <c r="H21" s="198">
        <v>533283215</v>
      </c>
      <c r="I21" s="141" t="str">
        <f t="shared" si="1"/>
        <v>H1</v>
      </c>
      <c r="J21" s="5">
        <f>'Feuille saisie score '!J19</f>
        <v>10</v>
      </c>
      <c r="K21" s="5">
        <f>'Feuille saisie score '!K19</f>
        <v>19</v>
      </c>
      <c r="L21" s="5">
        <f>'Feuille saisie score '!L19</f>
        <v>7</v>
      </c>
      <c r="M21" s="5">
        <f>'Feuille saisie score '!M19</f>
        <v>16</v>
      </c>
    </row>
    <row r="22" spans="1:13">
      <c r="A22" s="172" t="s">
        <v>349</v>
      </c>
      <c r="B22" s="172" t="s">
        <v>350</v>
      </c>
      <c r="C22" s="5" t="str">
        <f t="shared" si="0"/>
        <v>BOUDON PIERRE</v>
      </c>
      <c r="D22" s="186" t="s">
        <v>9</v>
      </c>
      <c r="E22" s="145" t="s">
        <v>10</v>
      </c>
      <c r="F22" s="16">
        <f>'joueurs  '!F20</f>
        <v>13</v>
      </c>
      <c r="G22" s="89" t="s">
        <v>341</v>
      </c>
      <c r="H22" s="192">
        <v>43937161</v>
      </c>
      <c r="I22" s="141" t="str">
        <f t="shared" si="1"/>
        <v>H1</v>
      </c>
      <c r="J22" s="5">
        <f>'Feuille saisie score '!J20</f>
        <v>17</v>
      </c>
      <c r="K22" s="5">
        <f>'Feuille saisie score '!K20</f>
        <v>29</v>
      </c>
      <c r="L22" s="5">
        <f>'Feuille saisie score '!L20</f>
        <v>18</v>
      </c>
      <c r="M22" s="5">
        <f>'Feuille saisie score '!M20</f>
        <v>29</v>
      </c>
    </row>
    <row r="23" spans="1:13" ht="15.75">
      <c r="A23" s="175" t="s">
        <v>96</v>
      </c>
      <c r="B23" s="175" t="s">
        <v>54</v>
      </c>
      <c r="C23" s="5" t="str">
        <f t="shared" si="0"/>
        <v>BOULDOIRES Bertrand</v>
      </c>
      <c r="D23" s="187" t="s">
        <v>9</v>
      </c>
      <c r="E23" s="142" t="s">
        <v>10</v>
      </c>
      <c r="F23" s="16">
        <f>'joueurs  '!F21</f>
        <v>7</v>
      </c>
      <c r="G23" s="86" t="s">
        <v>78</v>
      </c>
      <c r="H23" s="193" t="s">
        <v>97</v>
      </c>
      <c r="I23" s="141" t="str">
        <f t="shared" si="1"/>
        <v>H1</v>
      </c>
      <c r="J23" s="5">
        <f>'Feuille saisie score '!J21</f>
        <v>13</v>
      </c>
      <c r="K23" s="5">
        <f>'Feuille saisie score '!K21</f>
        <v>21</v>
      </c>
      <c r="L23" s="5">
        <f>'Feuille saisie score '!L21</f>
        <v>6</v>
      </c>
      <c r="M23" s="5">
        <f>'Feuille saisie score '!M21</f>
        <v>11</v>
      </c>
    </row>
    <row r="24" spans="1:13" ht="15.75">
      <c r="A24" s="173" t="s">
        <v>175</v>
      </c>
      <c r="B24" s="173" t="s">
        <v>176</v>
      </c>
      <c r="C24" s="5" t="str">
        <f t="shared" si="0"/>
        <v>BOURSIER ANTHONY</v>
      </c>
      <c r="D24" s="187" t="s">
        <v>9</v>
      </c>
      <c r="E24" s="147" t="s">
        <v>10</v>
      </c>
      <c r="F24" s="16">
        <f>'joueurs  '!F22</f>
        <v>21.2</v>
      </c>
      <c r="G24" s="74" t="s">
        <v>156</v>
      </c>
      <c r="H24" s="199" t="s">
        <v>178</v>
      </c>
      <c r="I24" s="141" t="str">
        <f t="shared" si="1"/>
        <v>H2</v>
      </c>
      <c r="J24" s="5">
        <f>'Feuille saisie score '!J22</f>
        <v>14</v>
      </c>
      <c r="K24" s="5">
        <f>'Feuille saisie score '!K22</f>
        <v>30</v>
      </c>
      <c r="L24" s="5">
        <f>'Feuille saisie score '!L22</f>
        <v>7</v>
      </c>
      <c r="M24" s="5">
        <f>'Feuille saisie score '!M22</f>
        <v>22</v>
      </c>
    </row>
    <row r="25" spans="1:13">
      <c r="A25" s="172" t="s">
        <v>53</v>
      </c>
      <c r="B25" s="172" t="s">
        <v>54</v>
      </c>
      <c r="C25" s="5" t="str">
        <f t="shared" si="0"/>
        <v>BOUSSELET Bertrand</v>
      </c>
      <c r="D25" s="186" t="s">
        <v>9</v>
      </c>
      <c r="E25" s="10" t="s">
        <v>10</v>
      </c>
      <c r="F25" s="16">
        <f>'joueurs  '!F23</f>
        <v>15.5</v>
      </c>
      <c r="G25" s="163" t="s">
        <v>14</v>
      </c>
      <c r="H25" s="192">
        <v>3837290</v>
      </c>
      <c r="I25" s="141" t="str">
        <f t="shared" si="1"/>
        <v>H2</v>
      </c>
      <c r="J25" s="5">
        <f>'Feuille saisie score '!J23</f>
        <v>8</v>
      </c>
      <c r="K25" s="5">
        <f>'Feuille saisie score '!K23</f>
        <v>20</v>
      </c>
      <c r="L25" s="5">
        <f>'Feuille saisie score '!L23</f>
        <v>15</v>
      </c>
      <c r="M25" s="5">
        <f>'Feuille saisie score '!M23</f>
        <v>31</v>
      </c>
    </row>
    <row r="26" spans="1:13" ht="15.75">
      <c r="A26" s="176" t="s">
        <v>165</v>
      </c>
      <c r="B26" s="176" t="s">
        <v>166</v>
      </c>
      <c r="C26" s="5" t="str">
        <f t="shared" si="0"/>
        <v>BRIGNON MICHEL</v>
      </c>
      <c r="D26" s="187" t="s">
        <v>9</v>
      </c>
      <c r="E26" s="147" t="s">
        <v>10</v>
      </c>
      <c r="F26" s="16">
        <f>'joueurs  '!F24</f>
        <v>20.399999999999999</v>
      </c>
      <c r="G26" s="74" t="s">
        <v>156</v>
      </c>
      <c r="H26" s="200" t="s">
        <v>168</v>
      </c>
      <c r="I26" s="141" t="str">
        <f t="shared" si="1"/>
        <v>H2</v>
      </c>
      <c r="J26" s="5">
        <f>'Feuille saisie score '!J24</f>
        <v>11</v>
      </c>
      <c r="K26" s="5">
        <f>'Feuille saisie score '!K24</f>
        <v>24</v>
      </c>
      <c r="L26" s="5">
        <f>'Feuille saisie score '!L24</f>
        <v>12</v>
      </c>
      <c r="M26" s="5">
        <f>'Feuille saisie score '!M24</f>
        <v>30</v>
      </c>
    </row>
    <row r="27" spans="1:13">
      <c r="A27" s="172" t="s">
        <v>15</v>
      </c>
      <c r="B27" s="172" t="s">
        <v>16</v>
      </c>
      <c r="C27" s="5" t="str">
        <f t="shared" si="0"/>
        <v>BRKIC Alexandre</v>
      </c>
      <c r="D27" s="186" t="s">
        <v>9</v>
      </c>
      <c r="E27" s="10" t="s">
        <v>10</v>
      </c>
      <c r="F27" s="16">
        <f>'joueurs  '!F25</f>
        <v>19</v>
      </c>
      <c r="G27" s="163" t="s">
        <v>14</v>
      </c>
      <c r="H27" s="196">
        <v>48647147</v>
      </c>
      <c r="I27" s="141" t="str">
        <f t="shared" si="1"/>
        <v>H2</v>
      </c>
      <c r="J27" s="5">
        <f>'Feuille saisie score '!J25</f>
        <v>18</v>
      </c>
      <c r="K27" s="5">
        <f>'Feuille saisie score '!K25</f>
        <v>34</v>
      </c>
      <c r="L27" s="5">
        <f>'Feuille saisie score '!L25</f>
        <v>12</v>
      </c>
      <c r="M27" s="5">
        <f>'Feuille saisie score '!M25</f>
        <v>26</v>
      </c>
    </row>
    <row r="28" spans="1:13">
      <c r="A28" s="172" t="s">
        <v>129</v>
      </c>
      <c r="B28" s="172" t="s">
        <v>130</v>
      </c>
      <c r="C28" s="5" t="str">
        <f t="shared" si="0"/>
        <v>BURSON Didier</v>
      </c>
      <c r="D28" s="186" t="s">
        <v>9</v>
      </c>
      <c r="E28" s="143" t="s">
        <v>10</v>
      </c>
      <c r="F28" s="16">
        <f>'joueurs  '!F26</f>
        <v>41.6</v>
      </c>
      <c r="G28" s="32" t="s">
        <v>128</v>
      </c>
      <c r="H28" s="201">
        <v>546096359</v>
      </c>
      <c r="I28" s="141" t="str">
        <f t="shared" si="1"/>
        <v>H3</v>
      </c>
      <c r="J28" s="5">
        <f>'Feuille saisie score '!J26</f>
        <v>2</v>
      </c>
      <c r="K28" s="5">
        <f>'Feuille saisie score '!K26</f>
        <v>18</v>
      </c>
      <c r="L28" s="5">
        <f>'Feuille saisie score '!L26</f>
        <v>6</v>
      </c>
      <c r="M28" s="5">
        <f>'Feuille saisie score '!M26</f>
        <v>34</v>
      </c>
    </row>
    <row r="29" spans="1:13">
      <c r="A29" s="172" t="s">
        <v>247</v>
      </c>
      <c r="B29" s="172" t="s">
        <v>248</v>
      </c>
      <c r="C29" s="5" t="str">
        <f t="shared" si="0"/>
        <v>CAILLAT Pierre Yves</v>
      </c>
      <c r="D29" s="186" t="s">
        <v>9</v>
      </c>
      <c r="E29" s="150" t="s">
        <v>10</v>
      </c>
      <c r="F29" s="16">
        <f>'joueurs  '!F27</f>
        <v>24.3</v>
      </c>
      <c r="G29" s="66" t="s">
        <v>244</v>
      </c>
      <c r="H29" s="201">
        <v>217085</v>
      </c>
      <c r="I29" s="141" t="str">
        <f t="shared" si="1"/>
        <v>H2</v>
      </c>
      <c r="J29" s="5">
        <f>'Feuille saisie score '!J27</f>
        <v>12</v>
      </c>
      <c r="K29" s="5">
        <f>'Feuille saisie score '!K27</f>
        <v>30</v>
      </c>
      <c r="L29" s="5">
        <f>'Feuille saisie score '!L27</f>
        <v>12</v>
      </c>
      <c r="M29" s="5">
        <f>'Feuille saisie score '!M27</f>
        <v>30</v>
      </c>
    </row>
    <row r="30" spans="1:13">
      <c r="A30" s="172" t="s">
        <v>260</v>
      </c>
      <c r="B30" s="172" t="s">
        <v>261</v>
      </c>
      <c r="C30" s="5" t="str">
        <f t="shared" si="0"/>
        <v>CARRETERO CYRIL</v>
      </c>
      <c r="D30" s="186" t="s">
        <v>9</v>
      </c>
      <c r="E30" s="149" t="s">
        <v>10</v>
      </c>
      <c r="F30" s="16" t="e">
        <f>'joueurs  '!#REF!</f>
        <v>#REF!</v>
      </c>
      <c r="G30" s="57" t="s">
        <v>255</v>
      </c>
      <c r="H30" s="192">
        <v>49097216</v>
      </c>
      <c r="I30" s="141" t="e">
        <f t="shared" si="1"/>
        <v>#REF!</v>
      </c>
      <c r="J30" s="5" t="e">
        <f>'Feuille saisie score '!#REF!</f>
        <v>#REF!</v>
      </c>
      <c r="K30" s="5" t="e">
        <f>'Feuille saisie score '!#REF!</f>
        <v>#REF!</v>
      </c>
      <c r="L30" s="5" t="e">
        <f>'Feuille saisie score '!#REF!</f>
        <v>#REF!</v>
      </c>
      <c r="M30" s="5" t="e">
        <f>'Feuille saisie score '!#REF!</f>
        <v>#REF!</v>
      </c>
    </row>
    <row r="31" spans="1:13">
      <c r="A31" s="172" t="s">
        <v>132</v>
      </c>
      <c r="B31" s="172" t="s">
        <v>133</v>
      </c>
      <c r="C31" s="5" t="str">
        <f t="shared" si="0"/>
        <v>CHAMOUTON Patrick</v>
      </c>
      <c r="D31" s="186" t="s">
        <v>9</v>
      </c>
      <c r="E31" s="143" t="s">
        <v>10</v>
      </c>
      <c r="F31" s="16">
        <f>'joueurs  '!F28</f>
        <v>37</v>
      </c>
      <c r="G31" s="32" t="s">
        <v>128</v>
      </c>
      <c r="H31" s="192">
        <v>533662190</v>
      </c>
      <c r="I31" s="141" t="str">
        <f t="shared" si="1"/>
        <v>H3</v>
      </c>
      <c r="J31" s="5">
        <f>'Feuille saisie score '!J28</f>
        <v>11</v>
      </c>
      <c r="K31" s="5">
        <f>'Feuille saisie score '!K28</f>
        <v>41</v>
      </c>
      <c r="L31" s="5">
        <f>'Feuille saisie score '!L28</f>
        <v>7</v>
      </c>
      <c r="M31" s="5">
        <f>'Feuille saisie score '!M28</f>
        <v>40</v>
      </c>
    </row>
    <row r="32" spans="1:13">
      <c r="A32" s="172" t="s">
        <v>55</v>
      </c>
      <c r="B32" s="172" t="s">
        <v>56</v>
      </c>
      <c r="C32" s="5" t="str">
        <f t="shared" si="0"/>
        <v>CHENOUNA  Rachel</v>
      </c>
      <c r="D32" s="186" t="s">
        <v>9</v>
      </c>
      <c r="E32" s="10" t="s">
        <v>19</v>
      </c>
      <c r="F32" s="16">
        <f>'joueurs  '!F29</f>
        <v>40.4</v>
      </c>
      <c r="G32" s="163" t="s">
        <v>14</v>
      </c>
      <c r="H32" s="192">
        <v>42104315</v>
      </c>
      <c r="I32" s="141" t="str">
        <f t="shared" si="1"/>
        <v>F2</v>
      </c>
      <c r="J32" s="5">
        <f>'Feuille saisie score '!J29</f>
        <v>4</v>
      </c>
      <c r="K32" s="5">
        <f>'Feuille saisie score '!K29</f>
        <v>27</v>
      </c>
      <c r="L32" s="5">
        <f>'Feuille saisie score '!L29</f>
        <v>5</v>
      </c>
      <c r="M32" s="5">
        <f>'Feuille saisie score '!M29</f>
        <v>22</v>
      </c>
    </row>
    <row r="33" spans="1:13">
      <c r="A33" s="172" t="s">
        <v>55</v>
      </c>
      <c r="B33" s="172" t="s">
        <v>57</v>
      </c>
      <c r="C33" s="5" t="str">
        <f t="shared" si="0"/>
        <v>CHENOUNA  Djilali</v>
      </c>
      <c r="D33" s="10" t="s">
        <v>22</v>
      </c>
      <c r="E33" s="10" t="s">
        <v>10</v>
      </c>
      <c r="F33" s="16">
        <f>'joueurs  '!F30</f>
        <v>21.4</v>
      </c>
      <c r="G33" s="163" t="s">
        <v>14</v>
      </c>
      <c r="H33" s="192">
        <v>42075243</v>
      </c>
      <c r="I33" s="141" t="str">
        <f t="shared" si="1"/>
        <v>H2</v>
      </c>
      <c r="J33" s="5">
        <f>'Feuille saisie score '!J30</f>
        <v>10</v>
      </c>
      <c r="K33" s="5">
        <f>'Feuille saisie score '!K30</f>
        <v>24</v>
      </c>
      <c r="L33" s="5">
        <f>'Feuille saisie score '!L30</f>
        <v>14</v>
      </c>
      <c r="M33" s="5">
        <f>'Feuille saisie score '!M30</f>
        <v>33</v>
      </c>
    </row>
    <row r="34" spans="1:13" ht="15.75">
      <c r="A34" s="173" t="s">
        <v>191</v>
      </c>
      <c r="B34" s="173" t="s">
        <v>192</v>
      </c>
      <c r="C34" s="5" t="str">
        <f t="shared" si="0"/>
        <v>CHIFFARD YVES</v>
      </c>
      <c r="D34" s="148" t="s">
        <v>22</v>
      </c>
      <c r="E34" s="148" t="s">
        <v>10</v>
      </c>
      <c r="F34" s="16" t="e">
        <f>'joueurs  '!#REF!</f>
        <v>#REF!</v>
      </c>
      <c r="G34" s="80" t="s">
        <v>190</v>
      </c>
      <c r="H34" s="193">
        <v>530666192</v>
      </c>
      <c r="I34" s="141" t="e">
        <f t="shared" si="1"/>
        <v>#REF!</v>
      </c>
      <c r="J34" s="5" t="e">
        <f>'Feuille saisie score '!#REF!</f>
        <v>#REF!</v>
      </c>
      <c r="K34" s="5" t="e">
        <f>'Feuille saisie score '!#REF!</f>
        <v>#REF!</v>
      </c>
      <c r="L34" s="5" t="e">
        <f>'Feuille saisie score '!#REF!</f>
        <v>#REF!</v>
      </c>
      <c r="M34" s="5" t="e">
        <f>'Feuille saisie score '!#REF!</f>
        <v>#REF!</v>
      </c>
    </row>
    <row r="35" spans="1:13">
      <c r="A35" s="172" t="s">
        <v>41</v>
      </c>
      <c r="B35" s="172" t="s">
        <v>42</v>
      </c>
      <c r="C35" s="5" t="str">
        <f t="shared" ref="C35:C66" si="2">A35&amp;" "&amp;B35</f>
        <v>CHUSSEAU Cedric</v>
      </c>
      <c r="D35" s="186" t="s">
        <v>9</v>
      </c>
      <c r="E35" s="10" t="s">
        <v>10</v>
      </c>
      <c r="F35" s="16">
        <f>'joueurs  '!F31</f>
        <v>21.6</v>
      </c>
      <c r="G35" s="163" t="s">
        <v>14</v>
      </c>
      <c r="H35" s="192">
        <v>42078247</v>
      </c>
      <c r="I35" s="141" t="str">
        <f t="shared" ref="I35:I66" si="3">IF(E35="H",IF(F35&lt;15.5,"H1",IF(F35&lt;24.5,"H2","H3")),IF(E35="F",IF(F35&lt;24.5,"F1","F2"),""))</f>
        <v>H2</v>
      </c>
      <c r="J35" s="5">
        <f>'Feuille saisie score '!J31</f>
        <v>13</v>
      </c>
      <c r="K35" s="5">
        <f>'Feuille saisie score '!K31</f>
        <v>31</v>
      </c>
      <c r="L35" s="5">
        <f>'Feuille saisie score '!L31</f>
        <v>13</v>
      </c>
      <c r="M35" s="5">
        <f>'Feuille saisie score '!M31</f>
        <v>31</v>
      </c>
    </row>
    <row r="36" spans="1:13">
      <c r="A36" s="172" t="s">
        <v>32</v>
      </c>
      <c r="B36" s="172" t="s">
        <v>33</v>
      </c>
      <c r="C36" s="5" t="str">
        <f t="shared" si="2"/>
        <v>CIRENI Maria-Grazia</v>
      </c>
      <c r="D36" s="10" t="s">
        <v>22</v>
      </c>
      <c r="E36" s="10" t="s">
        <v>19</v>
      </c>
      <c r="F36" s="16">
        <f>'joueurs  '!F32</f>
        <v>38</v>
      </c>
      <c r="G36" s="163" t="s">
        <v>14</v>
      </c>
      <c r="H36" s="192">
        <v>41775191</v>
      </c>
      <c r="I36" s="141" t="str">
        <f t="shared" si="3"/>
        <v>F2</v>
      </c>
      <c r="J36" s="5">
        <f>'Feuille saisie score '!J32</f>
        <v>10</v>
      </c>
      <c r="K36" s="5">
        <f>'Feuille saisie score '!K32</f>
        <v>37</v>
      </c>
      <c r="L36" s="5">
        <f>'Feuille saisie score '!L32</f>
        <v>5</v>
      </c>
      <c r="M36" s="5">
        <f>'Feuille saisie score '!M32</f>
        <v>35</v>
      </c>
    </row>
    <row r="37" spans="1:13" ht="15.75">
      <c r="A37" s="175" t="s">
        <v>115</v>
      </c>
      <c r="B37" s="175" t="s">
        <v>116</v>
      </c>
      <c r="C37" s="5" t="str">
        <f t="shared" si="2"/>
        <v>COLL Marlène</v>
      </c>
      <c r="D37" s="187" t="s">
        <v>9</v>
      </c>
      <c r="E37" s="142" t="s">
        <v>19</v>
      </c>
      <c r="F37" s="16">
        <f>'joueurs  '!F33</f>
        <v>35.700000000000003</v>
      </c>
      <c r="G37" s="86" t="s">
        <v>78</v>
      </c>
      <c r="H37" s="193">
        <v>41992290</v>
      </c>
      <c r="I37" s="141" t="str">
        <f t="shared" si="3"/>
        <v>F2</v>
      </c>
      <c r="J37" s="5">
        <f>'Feuille saisie score '!J33</f>
        <v>4</v>
      </c>
      <c r="K37" s="5">
        <f>'Feuille saisie score '!K33</f>
        <v>27</v>
      </c>
      <c r="L37" s="5">
        <f>'Feuille saisie score '!L33</f>
        <v>5</v>
      </c>
      <c r="M37" s="5">
        <f>'Feuille saisie score '!M33</f>
        <v>21</v>
      </c>
    </row>
    <row r="38" spans="1:13">
      <c r="A38" s="172" t="s">
        <v>249</v>
      </c>
      <c r="B38" s="172" t="s">
        <v>250</v>
      </c>
      <c r="C38" s="5" t="str">
        <f t="shared" si="2"/>
        <v>CORDIER Matthieu</v>
      </c>
      <c r="D38" s="186" t="s">
        <v>9</v>
      </c>
      <c r="E38" s="150" t="s">
        <v>10</v>
      </c>
      <c r="F38" s="16">
        <f>'joueurs  '!F34</f>
        <v>3.2</v>
      </c>
      <c r="G38" s="66" t="s">
        <v>244</v>
      </c>
      <c r="H38" s="201">
        <v>43346122</v>
      </c>
      <c r="I38" s="141" t="str">
        <f t="shared" si="3"/>
        <v>H1</v>
      </c>
      <c r="J38" s="5">
        <f>'Feuille saisie score '!J34</f>
        <v>26</v>
      </c>
      <c r="K38" s="5">
        <f>'Feuille saisie score '!K34</f>
        <v>30</v>
      </c>
      <c r="L38" s="5">
        <f>'Feuille saisie score '!L34</f>
        <v>22</v>
      </c>
      <c r="M38" s="5">
        <f>'Feuille saisie score '!M34</f>
        <v>25</v>
      </c>
    </row>
    <row r="39" spans="1:13">
      <c r="A39" s="172" t="s">
        <v>274</v>
      </c>
      <c r="B39" s="172" t="s">
        <v>275</v>
      </c>
      <c r="C39" s="5" t="str">
        <f t="shared" si="2"/>
        <v>CORMIER Brice</v>
      </c>
      <c r="D39" s="186" t="s">
        <v>9</v>
      </c>
      <c r="E39" s="152" t="s">
        <v>10</v>
      </c>
      <c r="F39" s="16">
        <f>'joueurs  '!F35</f>
        <v>20.3</v>
      </c>
      <c r="G39" s="74" t="s">
        <v>276</v>
      </c>
      <c r="H39" s="192">
        <v>522833258</v>
      </c>
      <c r="I39" s="141" t="str">
        <f t="shared" si="3"/>
        <v>H2</v>
      </c>
      <c r="J39" s="5">
        <f>'Feuille saisie score '!J35</f>
        <v>13</v>
      </c>
      <c r="K39" s="5">
        <f>'Feuille saisie score '!K35</f>
        <v>27</v>
      </c>
      <c r="L39" s="5">
        <f>'Feuille saisie score '!L35</f>
        <v>8</v>
      </c>
      <c r="M39" s="5">
        <f>'Feuille saisie score '!M35</f>
        <v>23</v>
      </c>
    </row>
    <row r="40" spans="1:13">
      <c r="A40" s="172" t="s">
        <v>45</v>
      </c>
      <c r="B40" s="172" t="s">
        <v>46</v>
      </c>
      <c r="C40" s="5" t="str">
        <f t="shared" si="2"/>
        <v>COSTA Eduardo</v>
      </c>
      <c r="D40" s="10" t="s">
        <v>22</v>
      </c>
      <c r="E40" s="10" t="s">
        <v>10</v>
      </c>
      <c r="F40" s="16">
        <f>'joueurs  '!F36</f>
        <v>24.8</v>
      </c>
      <c r="G40" s="163" t="s">
        <v>14</v>
      </c>
      <c r="H40" s="192">
        <v>534369194</v>
      </c>
      <c r="I40" s="141" t="str">
        <f t="shared" si="3"/>
        <v>H3</v>
      </c>
      <c r="J40" s="5">
        <f>'Feuille saisie score '!J36</f>
        <v>7</v>
      </c>
      <c r="K40" s="5">
        <f>'Feuille saisie score '!K36</f>
        <v>22</v>
      </c>
      <c r="L40" s="5">
        <f>'Feuille saisie score '!L36</f>
        <v>9</v>
      </c>
      <c r="M40" s="5">
        <f>'Feuille saisie score '!M36</f>
        <v>29</v>
      </c>
    </row>
    <row r="41" spans="1:13">
      <c r="A41" s="172" t="s">
        <v>215</v>
      </c>
      <c r="B41" s="172" t="s">
        <v>216</v>
      </c>
      <c r="C41" s="5" t="str">
        <f t="shared" si="2"/>
        <v>COUDEVILLE THIBAULT</v>
      </c>
      <c r="D41" s="149" t="s">
        <v>22</v>
      </c>
      <c r="E41" s="149" t="s">
        <v>10</v>
      </c>
      <c r="F41" s="16">
        <f>'joueurs  '!F37</f>
        <v>16.5</v>
      </c>
      <c r="G41" s="57" t="s">
        <v>213</v>
      </c>
      <c r="H41" s="192">
        <v>520873138</v>
      </c>
      <c r="I41" s="141" t="str">
        <f t="shared" si="3"/>
        <v>H2</v>
      </c>
      <c r="J41" s="5">
        <f>'Feuille saisie score '!J37</f>
        <v>14</v>
      </c>
      <c r="K41" s="5">
        <f>'Feuille saisie score '!K37</f>
        <v>28</v>
      </c>
      <c r="L41" s="5">
        <f>'Feuille saisie score '!L37</f>
        <v>14</v>
      </c>
      <c r="M41" s="5">
        <f>'Feuille saisie score '!M37</f>
        <v>28</v>
      </c>
    </row>
    <row r="42" spans="1:13" ht="15.75">
      <c r="A42" s="178" t="s">
        <v>82</v>
      </c>
      <c r="B42" s="178" t="s">
        <v>83</v>
      </c>
      <c r="C42" s="5" t="str">
        <f t="shared" si="2"/>
        <v>COUTURIER Bénédicte</v>
      </c>
      <c r="D42" s="187" t="s">
        <v>9</v>
      </c>
      <c r="E42" s="142" t="s">
        <v>19</v>
      </c>
      <c r="F42" s="16">
        <f>'joueurs  '!F38</f>
        <v>38.5</v>
      </c>
      <c r="G42" s="86" t="s">
        <v>78</v>
      </c>
      <c r="H42" s="198">
        <v>544388225</v>
      </c>
      <c r="I42" s="141" t="str">
        <f t="shared" si="3"/>
        <v>F2</v>
      </c>
      <c r="J42" s="5">
        <f>'Feuille saisie score '!J38</f>
        <v>7</v>
      </c>
      <c r="K42" s="5">
        <f>'Feuille saisie score '!K38</f>
        <v>34</v>
      </c>
      <c r="L42" s="5">
        <f>'Feuille saisie score '!L38</f>
        <v>5</v>
      </c>
      <c r="M42" s="5">
        <f>'Feuille saisie score '!M38</f>
        <v>30</v>
      </c>
    </row>
    <row r="43" spans="1:13" ht="15.75">
      <c r="A43" s="173" t="s">
        <v>197</v>
      </c>
      <c r="B43" s="173" t="s">
        <v>154</v>
      </c>
      <c r="C43" s="5" t="str">
        <f t="shared" si="2"/>
        <v>CRIERE FREDERIC</v>
      </c>
      <c r="D43" s="187" t="s">
        <v>9</v>
      </c>
      <c r="E43" s="148" t="s">
        <v>10</v>
      </c>
      <c r="F43" s="16">
        <f>'joueurs  '!F39</f>
        <v>16.899999999999999</v>
      </c>
      <c r="G43" s="80" t="s">
        <v>190</v>
      </c>
      <c r="H43" s="192">
        <v>512431291</v>
      </c>
      <c r="I43" s="141" t="str">
        <f t="shared" si="3"/>
        <v>H2</v>
      </c>
      <c r="J43" s="5">
        <f>'Feuille saisie score '!J39</f>
        <v>12</v>
      </c>
      <c r="K43" s="5">
        <f>'Feuille saisie score '!K39</f>
        <v>26</v>
      </c>
      <c r="L43" s="5">
        <f>'Feuille saisie score '!L39</f>
        <v>13</v>
      </c>
      <c r="M43" s="5">
        <f>'Feuille saisie score '!M39</f>
        <v>25</v>
      </c>
    </row>
    <row r="44" spans="1:13">
      <c r="A44" s="172" t="s">
        <v>12</v>
      </c>
      <c r="B44" s="172" t="s">
        <v>13</v>
      </c>
      <c r="C44" s="5" t="str">
        <f t="shared" si="2"/>
        <v>DA COSTA Daniel</v>
      </c>
      <c r="D44" s="186" t="s">
        <v>9</v>
      </c>
      <c r="E44" s="10" t="s">
        <v>10</v>
      </c>
      <c r="F44" s="16">
        <f>'joueurs  '!F40</f>
        <v>22.6</v>
      </c>
      <c r="G44" s="163" t="s">
        <v>14</v>
      </c>
      <c r="H44" s="192">
        <v>3545300</v>
      </c>
      <c r="I44" s="141" t="str">
        <f t="shared" si="3"/>
        <v>H2</v>
      </c>
      <c r="J44" s="5">
        <f>'Feuille saisie score '!J40</f>
        <v>22</v>
      </c>
      <c r="K44" s="5">
        <f>'Feuille saisie score '!K40</f>
        <v>44</v>
      </c>
      <c r="L44" s="5">
        <f>'Feuille saisie score '!L40</f>
        <v>18</v>
      </c>
      <c r="M44" s="5">
        <f>'Feuille saisie score '!M40</f>
        <v>41</v>
      </c>
    </row>
    <row r="45" spans="1:13">
      <c r="A45" s="172" t="s">
        <v>151</v>
      </c>
      <c r="B45" s="172" t="s">
        <v>152</v>
      </c>
      <c r="C45" s="5" t="str">
        <f t="shared" si="2"/>
        <v>DAGUIER Robin</v>
      </c>
      <c r="D45" s="186" t="s">
        <v>9</v>
      </c>
      <c r="E45" s="146" t="s">
        <v>10</v>
      </c>
      <c r="F45" s="16">
        <f>'joueurs  '!F41</f>
        <v>33</v>
      </c>
      <c r="G45" s="38" t="s">
        <v>149</v>
      </c>
      <c r="H45" s="192">
        <v>547412200</v>
      </c>
      <c r="I45" s="141" t="str">
        <f t="shared" si="3"/>
        <v>H3</v>
      </c>
      <c r="J45" s="5">
        <f>'Feuille saisie score '!J41</f>
        <v>8</v>
      </c>
      <c r="K45" s="5">
        <f>'Feuille saisie score '!K41</f>
        <v>37</v>
      </c>
      <c r="L45" s="5">
        <f>'Feuille saisie score '!L41</f>
        <v>13</v>
      </c>
      <c r="M45" s="5">
        <f>'Feuille saisie score '!M41</f>
        <v>49</v>
      </c>
    </row>
    <row r="46" spans="1:13">
      <c r="A46" s="172" t="s">
        <v>379</v>
      </c>
      <c r="B46" s="172" t="s">
        <v>380</v>
      </c>
      <c r="C46" s="5" t="str">
        <f t="shared" si="2"/>
        <v>DARREAU SEBASTIEN</v>
      </c>
      <c r="D46" s="186" t="s">
        <v>9</v>
      </c>
      <c r="E46" s="156" t="s">
        <v>10</v>
      </c>
      <c r="F46" s="16">
        <f>'joueurs  '!F42</f>
        <v>15.9</v>
      </c>
      <c r="G46" s="90" t="s">
        <v>365</v>
      </c>
      <c r="H46" s="172">
        <v>530108197</v>
      </c>
      <c r="I46" s="141" t="str">
        <f t="shared" si="3"/>
        <v>H2</v>
      </c>
      <c r="J46" s="5">
        <f>'Feuille saisie score '!J42</f>
        <v>21</v>
      </c>
      <c r="K46" s="5">
        <f>'Feuille saisie score '!K42</f>
        <v>35</v>
      </c>
      <c r="L46" s="5">
        <f>'Feuille saisie score '!L42</f>
        <v>21</v>
      </c>
      <c r="M46" s="5">
        <f>'Feuille saisie score '!M42</f>
        <v>38</v>
      </c>
    </row>
    <row r="47" spans="1:13">
      <c r="A47" s="172" t="s">
        <v>294</v>
      </c>
      <c r="B47" s="172" t="s">
        <v>295</v>
      </c>
      <c r="C47" s="5" t="str">
        <f t="shared" si="2"/>
        <v>decenciere olivier</v>
      </c>
      <c r="D47" s="186" t="s">
        <v>9</v>
      </c>
      <c r="E47" s="152" t="s">
        <v>10</v>
      </c>
      <c r="F47" s="16">
        <f>'joueurs  '!F43</f>
        <v>30.7</v>
      </c>
      <c r="G47" s="74" t="s">
        <v>276</v>
      </c>
      <c r="H47" s="192">
        <v>541946225</v>
      </c>
      <c r="I47" s="141" t="str">
        <f t="shared" si="3"/>
        <v>H3</v>
      </c>
      <c r="J47" s="5">
        <f>'Feuille saisie score '!J43</f>
        <v>8</v>
      </c>
      <c r="K47" s="5">
        <f>'Feuille saisie score '!K43</f>
        <v>32</v>
      </c>
      <c r="L47" s="5">
        <f>'Feuille saisie score '!L43</f>
        <v>13</v>
      </c>
      <c r="M47" s="5">
        <f>'Feuille saisie score '!M43</f>
        <v>42</v>
      </c>
    </row>
    <row r="48" spans="1:13" ht="15.75">
      <c r="A48" s="175" t="s">
        <v>107</v>
      </c>
      <c r="B48" s="175" t="s">
        <v>108</v>
      </c>
      <c r="C48" s="5" t="str">
        <f t="shared" si="2"/>
        <v>DECRESSAIN Amaury</v>
      </c>
      <c r="D48" s="187" t="s">
        <v>9</v>
      </c>
      <c r="E48" s="142" t="s">
        <v>10</v>
      </c>
      <c r="F48" s="16">
        <f>'joueurs  '!F44</f>
        <v>14.4</v>
      </c>
      <c r="G48" s="86" t="s">
        <v>78</v>
      </c>
      <c r="H48" s="202" t="s">
        <v>109</v>
      </c>
      <c r="I48" s="141" t="str">
        <f t="shared" si="3"/>
        <v>H1</v>
      </c>
      <c r="J48" s="5">
        <f>'Feuille saisie score '!J44</f>
        <v>2</v>
      </c>
      <c r="K48" s="5">
        <f>'Feuille saisie score '!K44</f>
        <v>9</v>
      </c>
      <c r="L48" s="5">
        <f>'Feuille saisie score '!L44</f>
        <v>13</v>
      </c>
      <c r="M48" s="5">
        <f>'Feuille saisie score '!M44</f>
        <v>25</v>
      </c>
    </row>
    <row r="49" spans="1:13">
      <c r="A49" s="172" t="s">
        <v>375</v>
      </c>
      <c r="B49" s="172" t="s">
        <v>376</v>
      </c>
      <c r="C49" s="5" t="str">
        <f t="shared" si="2"/>
        <v>DELAHAYE OLIVIER</v>
      </c>
      <c r="D49" s="186" t="s">
        <v>9</v>
      </c>
      <c r="E49" s="156" t="s">
        <v>10</v>
      </c>
      <c r="F49" s="16">
        <f>'joueurs  '!F45</f>
        <v>19.3</v>
      </c>
      <c r="G49" s="90" t="s">
        <v>365</v>
      </c>
      <c r="H49" s="172">
        <v>521567244</v>
      </c>
      <c r="I49" s="141" t="str">
        <f t="shared" si="3"/>
        <v>H2</v>
      </c>
      <c r="J49" s="5">
        <f>'Feuille saisie score '!J45</f>
        <v>13</v>
      </c>
      <c r="K49" s="5">
        <f>'Feuille saisie score '!K45</f>
        <v>32</v>
      </c>
      <c r="L49" s="5">
        <f>'Feuille saisie score '!L45</f>
        <v>12</v>
      </c>
      <c r="M49" s="5">
        <f>'Feuille saisie score '!M45</f>
        <v>27</v>
      </c>
    </row>
    <row r="50" spans="1:13">
      <c r="A50" s="179" t="s">
        <v>301</v>
      </c>
      <c r="B50" s="179" t="s">
        <v>64</v>
      </c>
      <c r="C50" s="5" t="str">
        <f t="shared" si="2"/>
        <v>DELIA Eric</v>
      </c>
      <c r="D50" s="189" t="s">
        <v>9</v>
      </c>
      <c r="E50" s="167" t="s">
        <v>10</v>
      </c>
      <c r="F50" s="16">
        <f>'joueurs  '!F46</f>
        <v>28</v>
      </c>
      <c r="G50" s="14" t="s">
        <v>298</v>
      </c>
      <c r="H50" s="192">
        <v>49251375</v>
      </c>
      <c r="I50" s="141" t="str">
        <f t="shared" si="3"/>
        <v>H3</v>
      </c>
      <c r="J50" s="5">
        <f>'Feuille saisie score '!J46</f>
        <v>9</v>
      </c>
      <c r="K50" s="5">
        <f>'Feuille saisie score '!K46</f>
        <v>33</v>
      </c>
      <c r="L50" s="5">
        <f>'Feuille saisie score '!L46</f>
        <v>13</v>
      </c>
      <c r="M50" s="5">
        <f>'Feuille saisie score '!M46</f>
        <v>39</v>
      </c>
    </row>
    <row r="51" spans="1:13">
      <c r="A51" s="172" t="s">
        <v>290</v>
      </c>
      <c r="B51" s="172" t="s">
        <v>291</v>
      </c>
      <c r="C51" s="5" t="str">
        <f t="shared" si="2"/>
        <v>dELLA VEDOVA jean yves</v>
      </c>
      <c r="D51" s="186" t="s">
        <v>9</v>
      </c>
      <c r="E51" s="152" t="s">
        <v>10</v>
      </c>
      <c r="F51" s="16">
        <f>'joueurs  '!F47</f>
        <v>35.5</v>
      </c>
      <c r="G51" s="74" t="s">
        <v>276</v>
      </c>
      <c r="H51" s="192">
        <v>520181064</v>
      </c>
      <c r="I51" s="141" t="str">
        <f t="shared" si="3"/>
        <v>H3</v>
      </c>
      <c r="J51" s="5">
        <f>'Feuille saisie score '!J47</f>
        <v>3</v>
      </c>
      <c r="K51" s="5">
        <f>'Feuille saisie score '!K47</f>
        <v>26</v>
      </c>
      <c r="L51" s="5">
        <f>'Feuille saisie score '!L47</f>
        <v>8</v>
      </c>
      <c r="M51" s="5">
        <f>'Feuille saisie score '!M47</f>
        <v>39</v>
      </c>
    </row>
    <row r="52" spans="1:13">
      <c r="A52" s="172" t="s">
        <v>362</v>
      </c>
      <c r="B52" s="172" t="s">
        <v>237</v>
      </c>
      <c r="C52" s="5" t="str">
        <f t="shared" si="2"/>
        <v>DELWASSE NICOLAS</v>
      </c>
      <c r="D52" s="186" t="s">
        <v>9</v>
      </c>
      <c r="E52" s="145" t="s">
        <v>10</v>
      </c>
      <c r="F52" s="16">
        <f>'joueurs  '!F48</f>
        <v>18.399999999999999</v>
      </c>
      <c r="G52" s="89" t="s">
        <v>341</v>
      </c>
      <c r="H52" s="192">
        <v>541157186</v>
      </c>
      <c r="I52" s="141" t="str">
        <f t="shared" si="3"/>
        <v>H2</v>
      </c>
      <c r="J52" s="5">
        <f>'Feuille saisie score '!J48</f>
        <v>21</v>
      </c>
      <c r="K52" s="5">
        <f>'Feuille saisie score '!K48</f>
        <v>39</v>
      </c>
      <c r="L52" s="5">
        <f>'Feuille saisie score '!L48</f>
        <v>15</v>
      </c>
      <c r="M52" s="5">
        <f>'Feuille saisie score '!M48</f>
        <v>32</v>
      </c>
    </row>
    <row r="53" spans="1:13">
      <c r="A53" s="172" t="s">
        <v>150</v>
      </c>
      <c r="B53" s="172" t="s">
        <v>28</v>
      </c>
      <c r="C53" s="5" t="str">
        <f t="shared" si="2"/>
        <v>DENE Gilles</v>
      </c>
      <c r="D53" s="186" t="s">
        <v>9</v>
      </c>
      <c r="E53" s="146" t="s">
        <v>10</v>
      </c>
      <c r="F53" s="16">
        <f>'joueurs  '!F49</f>
        <v>32.1</v>
      </c>
      <c r="G53" s="38" t="s">
        <v>149</v>
      </c>
      <c r="H53" s="192">
        <v>547828182</v>
      </c>
      <c r="I53" s="141" t="str">
        <f t="shared" si="3"/>
        <v>H3</v>
      </c>
      <c r="J53" s="5">
        <f>'Feuille saisie score '!J49</f>
        <v>1</v>
      </c>
      <c r="K53" s="5">
        <f>'Feuille saisie score '!K49</f>
        <v>15</v>
      </c>
      <c r="L53" s="5">
        <f>'Feuille saisie score '!L49</f>
        <v>3</v>
      </c>
      <c r="M53" s="5">
        <f>'Feuille saisie score '!M49</f>
        <v>32</v>
      </c>
    </row>
    <row r="54" spans="1:13" ht="15.75">
      <c r="A54" s="176" t="s">
        <v>158</v>
      </c>
      <c r="B54" s="176" t="s">
        <v>159</v>
      </c>
      <c r="C54" s="5" t="str">
        <f t="shared" si="2"/>
        <v>DEPARDIEU FRANCK</v>
      </c>
      <c r="D54" s="187" t="s">
        <v>9</v>
      </c>
      <c r="E54" s="147" t="s">
        <v>10</v>
      </c>
      <c r="F54" s="16">
        <f>'joueurs  '!F50</f>
        <v>9.3000000000000007</v>
      </c>
      <c r="G54" s="74" t="s">
        <v>156</v>
      </c>
      <c r="H54" s="203" t="s">
        <v>161</v>
      </c>
      <c r="I54" s="141" t="str">
        <f t="shared" si="3"/>
        <v>H1</v>
      </c>
      <c r="J54" s="5">
        <f>'Feuille saisie score '!J50</f>
        <v>17</v>
      </c>
      <c r="K54" s="5">
        <f>'Feuille saisie score '!K50</f>
        <v>28</v>
      </c>
      <c r="L54" s="5">
        <f>'Feuille saisie score '!L50</f>
        <v>23</v>
      </c>
      <c r="M54" s="5">
        <f>'Feuille saisie score '!M50</f>
        <v>34</v>
      </c>
    </row>
    <row r="55" spans="1:13" ht="15.75">
      <c r="A55" s="176" t="s">
        <v>158</v>
      </c>
      <c r="B55" s="176" t="s">
        <v>162</v>
      </c>
      <c r="C55" s="5" t="str">
        <f t="shared" si="2"/>
        <v>DEPARDIEU LINDA</v>
      </c>
      <c r="D55" s="187" t="s">
        <v>9</v>
      </c>
      <c r="E55" s="147" t="s">
        <v>19</v>
      </c>
      <c r="F55" s="16">
        <f>'joueurs  '!F51</f>
        <v>21.3</v>
      </c>
      <c r="G55" s="74" t="s">
        <v>156</v>
      </c>
      <c r="H55" s="200" t="s">
        <v>164</v>
      </c>
      <c r="I55" s="141" t="str">
        <f t="shared" si="3"/>
        <v>F1</v>
      </c>
      <c r="J55" s="5">
        <f>'Feuille saisie score '!J51</f>
        <v>12</v>
      </c>
      <c r="K55" s="5">
        <f>'Feuille saisie score '!K51</f>
        <v>32</v>
      </c>
      <c r="L55" s="5">
        <f>'Feuille saisie score '!L51</f>
        <v>17</v>
      </c>
      <c r="M55" s="5">
        <f>'Feuille saisie score '!M51</f>
        <v>36</v>
      </c>
    </row>
    <row r="56" spans="1:13">
      <c r="A56" s="172" t="s">
        <v>356</v>
      </c>
      <c r="B56" s="172" t="s">
        <v>268</v>
      </c>
      <c r="C56" s="5" t="str">
        <f t="shared" si="2"/>
        <v>DESHAYES SYLVAIN</v>
      </c>
      <c r="D56" s="186" t="s">
        <v>9</v>
      </c>
      <c r="E56" s="145" t="s">
        <v>10</v>
      </c>
      <c r="F56" s="16">
        <f>'joueurs  '!F52</f>
        <v>26.1</v>
      </c>
      <c r="G56" s="89" t="s">
        <v>341</v>
      </c>
      <c r="H56" s="192">
        <v>528596227</v>
      </c>
      <c r="I56" s="141" t="str">
        <f t="shared" si="3"/>
        <v>H3</v>
      </c>
      <c r="J56" s="5">
        <f>'Feuille saisie score '!J52</f>
        <v>15</v>
      </c>
      <c r="K56" s="5">
        <f>'Feuille saisie score '!K52</f>
        <v>38</v>
      </c>
      <c r="L56" s="5">
        <f>'Feuille saisie score '!L52</f>
        <v>8</v>
      </c>
      <c r="M56" s="5">
        <f>'Feuille saisie score '!M52</f>
        <v>29</v>
      </c>
    </row>
    <row r="57" spans="1:13" ht="15.75">
      <c r="A57" s="180" t="s">
        <v>187</v>
      </c>
      <c r="B57" s="180" t="s">
        <v>188</v>
      </c>
      <c r="C57" s="5" t="str">
        <f t="shared" si="2"/>
        <v>DESMARAIS CATHERINE</v>
      </c>
      <c r="D57" s="187" t="s">
        <v>9</v>
      </c>
      <c r="E57" s="148" t="s">
        <v>19</v>
      </c>
      <c r="F57" s="16">
        <f>'joueurs  '!F53</f>
        <v>16</v>
      </c>
      <c r="G57" s="80" t="s">
        <v>190</v>
      </c>
      <c r="H57" s="204">
        <v>46233087</v>
      </c>
      <c r="I57" s="141" t="str">
        <f t="shared" si="3"/>
        <v>F1</v>
      </c>
      <c r="J57" s="5">
        <f>'Feuille saisie score '!J53</f>
        <v>8</v>
      </c>
      <c r="K57" s="5">
        <f>'Feuille saisie score '!K53</f>
        <v>18</v>
      </c>
      <c r="L57" s="5">
        <f>'Feuille saisie score '!L53</f>
        <v>18</v>
      </c>
      <c r="M57" s="5">
        <f>'Feuille saisie score '!M53</f>
        <v>33</v>
      </c>
    </row>
    <row r="58" spans="1:13">
      <c r="A58" s="174" t="s">
        <v>211</v>
      </c>
      <c r="B58" s="174" t="s">
        <v>212</v>
      </c>
      <c r="C58" s="5" t="str">
        <f t="shared" si="2"/>
        <v>DI GIANNI MURIEL</v>
      </c>
      <c r="D58" s="186" t="s">
        <v>9</v>
      </c>
      <c r="E58" s="149" t="s">
        <v>19</v>
      </c>
      <c r="F58" s="16">
        <f>'joueurs  '!F54</f>
        <v>10.3</v>
      </c>
      <c r="G58" s="57" t="s">
        <v>213</v>
      </c>
      <c r="H58" s="205" t="s">
        <v>214</v>
      </c>
      <c r="I58" s="141" t="str">
        <f t="shared" si="3"/>
        <v>F1</v>
      </c>
      <c r="J58" s="5">
        <f>'Feuille saisie score '!J54</f>
        <v>25</v>
      </c>
      <c r="K58" s="5">
        <f>'Feuille saisie score '!K54</f>
        <v>37</v>
      </c>
      <c r="L58" s="5">
        <f>'Feuille saisie score '!L54</f>
        <v>23</v>
      </c>
      <c r="M58" s="5">
        <f>'Feuille saisie score '!M54</f>
        <v>35</v>
      </c>
    </row>
    <row r="59" spans="1:13" ht="15.75">
      <c r="A59" s="175" t="s">
        <v>94</v>
      </c>
      <c r="B59" s="175" t="s">
        <v>95</v>
      </c>
      <c r="C59" s="5" t="str">
        <f t="shared" si="2"/>
        <v>DIZET Loïc</v>
      </c>
      <c r="D59" s="187" t="s">
        <v>9</v>
      </c>
      <c r="E59" s="142" t="s">
        <v>10</v>
      </c>
      <c r="F59" s="16">
        <f>'joueurs  '!F55</f>
        <v>15.7</v>
      </c>
      <c r="G59" s="86" t="s">
        <v>78</v>
      </c>
      <c r="H59" s="198">
        <v>43774199</v>
      </c>
      <c r="I59" s="141" t="str">
        <f t="shared" si="3"/>
        <v>H2</v>
      </c>
      <c r="J59" s="5">
        <f>'Feuille saisie score '!J55</f>
        <v>23</v>
      </c>
      <c r="K59" s="5">
        <f>'Feuille saisie score '!K55</f>
        <v>40</v>
      </c>
      <c r="L59" s="5">
        <f>'Feuille saisie score '!L55</f>
        <v>22</v>
      </c>
      <c r="M59" s="5">
        <f>'Feuille saisie score '!M55</f>
        <v>39</v>
      </c>
    </row>
    <row r="60" spans="1:13">
      <c r="A60" s="172" t="s">
        <v>321</v>
      </c>
      <c r="B60" s="172" t="s">
        <v>322</v>
      </c>
      <c r="C60" s="5" t="str">
        <f t="shared" si="2"/>
        <v>DUEZ Pascal</v>
      </c>
      <c r="D60" s="186" t="s">
        <v>9</v>
      </c>
      <c r="E60" s="144" t="s">
        <v>10</v>
      </c>
      <c r="F60" s="16">
        <f>'joueurs  '!F56</f>
        <v>23.3</v>
      </c>
      <c r="G60" s="35" t="s">
        <v>323</v>
      </c>
      <c r="H60" s="192">
        <v>539064209</v>
      </c>
      <c r="I60" s="141" t="str">
        <f t="shared" si="3"/>
        <v>H2</v>
      </c>
      <c r="J60" s="5">
        <f>'Feuille saisie score '!J56</f>
        <v>16</v>
      </c>
      <c r="K60" s="5">
        <f>'Feuille saisie score '!K56</f>
        <v>38</v>
      </c>
      <c r="L60" s="5">
        <f>'Feuille saisie score '!L56</f>
        <v>11</v>
      </c>
      <c r="M60" s="5">
        <f>'Feuille saisie score '!M56</f>
        <v>35</v>
      </c>
    </row>
    <row r="61" spans="1:13" ht="15.75">
      <c r="A61" s="175" t="s">
        <v>111</v>
      </c>
      <c r="B61" s="175" t="s">
        <v>112</v>
      </c>
      <c r="C61" s="5" t="str">
        <f t="shared" si="2"/>
        <v>DULAU Emmanuel</v>
      </c>
      <c r="D61" s="187" t="s">
        <v>9</v>
      </c>
      <c r="E61" s="142" t="s">
        <v>10</v>
      </c>
      <c r="F61" s="16">
        <f>'joueurs  '!F57</f>
        <v>15.2</v>
      </c>
      <c r="G61" s="86" t="s">
        <v>78</v>
      </c>
      <c r="H61" s="198">
        <v>525284328</v>
      </c>
      <c r="I61" s="141" t="str">
        <f t="shared" si="3"/>
        <v>H1</v>
      </c>
      <c r="J61" s="5">
        <f>'Feuille saisie score '!J57</f>
        <v>10</v>
      </c>
      <c r="K61" s="5">
        <f>'Feuille saisie score '!K57</f>
        <v>24</v>
      </c>
      <c r="L61" s="5">
        <f>'Feuille saisie score '!L57</f>
        <v>19</v>
      </c>
      <c r="M61" s="5">
        <f>'Feuille saisie score '!M57</f>
        <v>33</v>
      </c>
    </row>
    <row r="62" spans="1:13">
      <c r="A62" s="181" t="s">
        <v>296</v>
      </c>
      <c r="B62" s="181" t="s">
        <v>297</v>
      </c>
      <c r="C62" s="5" t="str">
        <f t="shared" si="2"/>
        <v>DURANDE Stephane</v>
      </c>
      <c r="D62" s="188" t="s">
        <v>9</v>
      </c>
      <c r="E62" s="153" t="s">
        <v>10</v>
      </c>
      <c r="F62" s="16">
        <f>'joueurs  '!F58</f>
        <v>14.7</v>
      </c>
      <c r="G62" s="14" t="s">
        <v>298</v>
      </c>
      <c r="H62" s="192">
        <v>521673236</v>
      </c>
      <c r="I62" s="141" t="str">
        <f t="shared" si="3"/>
        <v>H1</v>
      </c>
      <c r="J62" s="5">
        <f>'Feuille saisie score '!J58</f>
        <v>16</v>
      </c>
      <c r="K62" s="5">
        <f>'Feuille saisie score '!K58</f>
        <v>27</v>
      </c>
      <c r="L62" s="5">
        <f>'Feuille saisie score '!L58</f>
        <v>12</v>
      </c>
      <c r="M62" s="5">
        <f>'Feuille saisie score '!M58</f>
        <v>27</v>
      </c>
    </row>
    <row r="63" spans="1:13" ht="15.75">
      <c r="A63" s="175" t="s">
        <v>88</v>
      </c>
      <c r="B63" s="175" t="s">
        <v>89</v>
      </c>
      <c r="C63" s="5" t="str">
        <f t="shared" si="2"/>
        <v>ESCOT Marc</v>
      </c>
      <c r="D63" s="187" t="s">
        <v>90</v>
      </c>
      <c r="E63" s="142" t="s">
        <v>10</v>
      </c>
      <c r="F63" s="16">
        <f>'joueurs  '!F59</f>
        <v>26.6</v>
      </c>
      <c r="G63" s="86" t="s">
        <v>78</v>
      </c>
      <c r="H63" s="198">
        <v>45194339</v>
      </c>
      <c r="I63" s="141" t="str">
        <f t="shared" si="3"/>
        <v>H3</v>
      </c>
      <c r="J63" s="5">
        <f>'Feuille saisie score '!J59</f>
        <v>9</v>
      </c>
      <c r="K63" s="5">
        <f>'Feuille saisie score '!K59</f>
        <v>25</v>
      </c>
      <c r="L63" s="5">
        <f>'Feuille saisie score '!L59</f>
        <v>16</v>
      </c>
      <c r="M63" s="5">
        <f>'Feuille saisie score '!M59</f>
        <v>40</v>
      </c>
    </row>
    <row r="64" spans="1:13">
      <c r="A64" s="172" t="s">
        <v>262</v>
      </c>
      <c r="B64" s="172" t="s">
        <v>263</v>
      </c>
      <c r="C64" s="5" t="str">
        <f t="shared" si="2"/>
        <v>FERRANDON STEPHANE</v>
      </c>
      <c r="D64" s="186" t="s">
        <v>9</v>
      </c>
      <c r="E64" s="151" t="s">
        <v>10</v>
      </c>
      <c r="F64" s="16">
        <f>'joueurs  '!F60</f>
        <v>8.9</v>
      </c>
      <c r="G64" s="71" t="s">
        <v>264</v>
      </c>
      <c r="H64" s="192">
        <v>540085201</v>
      </c>
      <c r="I64" s="141" t="str">
        <f t="shared" si="3"/>
        <v>H1</v>
      </c>
      <c r="J64" s="5">
        <f>'Feuille saisie score '!J60</f>
        <v>19</v>
      </c>
      <c r="K64" s="5">
        <f>'Feuille saisie score '!K60</f>
        <v>29</v>
      </c>
      <c r="L64" s="5">
        <f>'Feuille saisie score '!L60</f>
        <v>22</v>
      </c>
      <c r="M64" s="5">
        <f>'Feuille saisie score '!M60</f>
        <v>31</v>
      </c>
    </row>
    <row r="65" spans="1:13">
      <c r="A65" s="172" t="s">
        <v>262</v>
      </c>
      <c r="B65" s="172" t="s">
        <v>265</v>
      </c>
      <c r="C65" s="5" t="str">
        <f t="shared" si="2"/>
        <v>FERRANDON AGNES</v>
      </c>
      <c r="D65" s="186" t="s">
        <v>9</v>
      </c>
      <c r="E65" s="151" t="s">
        <v>19</v>
      </c>
      <c r="F65" s="16" t="e">
        <f>'joueurs  '!#REF!</f>
        <v>#REF!</v>
      </c>
      <c r="G65" s="71" t="s">
        <v>264</v>
      </c>
      <c r="H65" s="192">
        <v>540084202</v>
      </c>
      <c r="I65" s="141" t="e">
        <f t="shared" si="3"/>
        <v>#REF!</v>
      </c>
      <c r="J65" s="5" t="e">
        <f>'Feuille saisie score '!#REF!</f>
        <v>#REF!</v>
      </c>
      <c r="K65" s="5" t="e">
        <f>'Feuille saisie score '!#REF!</f>
        <v>#REF!</v>
      </c>
      <c r="L65" s="5" t="e">
        <f>'Feuille saisie score '!#REF!</f>
        <v>#REF!</v>
      </c>
      <c r="M65" s="5" t="e">
        <f>'Feuille saisie score '!#REF!</f>
        <v>#REF!</v>
      </c>
    </row>
    <row r="66" spans="1:13">
      <c r="A66" s="172" t="s">
        <v>330</v>
      </c>
      <c r="B66" s="172" t="s">
        <v>331</v>
      </c>
      <c r="C66" s="5" t="str">
        <f t="shared" si="2"/>
        <v>FERRIERES Regine</v>
      </c>
      <c r="D66" s="186" t="s">
        <v>9</v>
      </c>
      <c r="E66" s="144" t="s">
        <v>19</v>
      </c>
      <c r="F66" s="16">
        <f>'joueurs  '!F61</f>
        <v>32.4</v>
      </c>
      <c r="G66" s="35" t="s">
        <v>323</v>
      </c>
      <c r="H66" s="192">
        <v>43526302</v>
      </c>
      <c r="I66" s="141" t="str">
        <f t="shared" si="3"/>
        <v>F2</v>
      </c>
      <c r="J66" s="5">
        <f>'Feuille saisie score '!J61</f>
        <v>5</v>
      </c>
      <c r="K66" s="5">
        <f>'Feuille saisie score '!K61</f>
        <v>30</v>
      </c>
      <c r="L66" s="5">
        <f>'Feuille saisie score '!L61</f>
        <v>1</v>
      </c>
      <c r="M66" s="5">
        <f>'Feuille saisie score '!M61</f>
        <v>20</v>
      </c>
    </row>
    <row r="67" spans="1:13">
      <c r="A67" s="172" t="s">
        <v>17</v>
      </c>
      <c r="B67" s="172" t="s">
        <v>18</v>
      </c>
      <c r="C67" s="5" t="str">
        <f t="shared" ref="C67:C98" si="4">A67&amp;" "&amp;B67</f>
        <v>FOUASSEAU-QUERBES Pascale</v>
      </c>
      <c r="D67" s="186" t="s">
        <v>9</v>
      </c>
      <c r="E67" s="10" t="s">
        <v>19</v>
      </c>
      <c r="F67" s="16">
        <f>'joueurs  '!F62</f>
        <v>54</v>
      </c>
      <c r="G67" s="163" t="s">
        <v>14</v>
      </c>
      <c r="H67" s="196">
        <v>44444355</v>
      </c>
      <c r="I67" s="141" t="str">
        <f t="shared" ref="I67:I98" si="5">IF(E67="H",IF(F67&lt;15.5,"H1",IF(F67&lt;24.5,"H2","H3")),IF(E67="F",IF(F67&lt;24.5,"F1","F2"),""))</f>
        <v>F2</v>
      </c>
      <c r="J67" s="5">
        <f>'Feuille saisie score '!J62</f>
        <v>0</v>
      </c>
      <c r="K67" s="5">
        <f>'Feuille saisie score '!K62</f>
        <v>15</v>
      </c>
      <c r="L67" s="5">
        <f>'Feuille saisie score '!L62</f>
        <v>0</v>
      </c>
      <c r="M67" s="5">
        <f>'Feuille saisie score '!M62</f>
        <v>5</v>
      </c>
    </row>
    <row r="68" spans="1:13">
      <c r="A68" s="174" t="s">
        <v>58</v>
      </c>
      <c r="B68" s="174" t="s">
        <v>59</v>
      </c>
      <c r="C68" s="5" t="str">
        <f t="shared" si="4"/>
        <v>FOURNIER Corinne</v>
      </c>
      <c r="D68" s="186" t="s">
        <v>9</v>
      </c>
      <c r="E68" s="95" t="s">
        <v>19</v>
      </c>
      <c r="F68" s="16">
        <f>'joueurs  '!F63</f>
        <v>18.7</v>
      </c>
      <c r="G68" s="14" t="s">
        <v>60</v>
      </c>
      <c r="H68" s="192">
        <v>3147213</v>
      </c>
      <c r="I68" s="141" t="str">
        <f t="shared" si="5"/>
        <v>F1</v>
      </c>
      <c r="J68" s="5">
        <f>'Feuille saisie score '!J63</f>
        <v>19</v>
      </c>
      <c r="K68" s="5">
        <f>'Feuille saisie score '!K63</f>
        <v>38</v>
      </c>
      <c r="L68" s="5">
        <f>'Feuille saisie score '!L63</f>
        <v>10</v>
      </c>
      <c r="M68" s="5">
        <f>'Feuille saisie score '!M63</f>
        <v>24</v>
      </c>
    </row>
    <row r="69" spans="1:13">
      <c r="A69" s="172" t="s">
        <v>342</v>
      </c>
      <c r="B69" s="172" t="s">
        <v>343</v>
      </c>
      <c r="C69" s="5" t="str">
        <f t="shared" si="4"/>
        <v>FRANCHI ANTOINE</v>
      </c>
      <c r="D69" s="186" t="s">
        <v>9</v>
      </c>
      <c r="E69" s="145" t="s">
        <v>10</v>
      </c>
      <c r="F69" s="16">
        <f>'joueurs  '!F64</f>
        <v>21.5</v>
      </c>
      <c r="G69" s="89" t="s">
        <v>341</v>
      </c>
      <c r="H69" s="192">
        <v>519009066</v>
      </c>
      <c r="I69" s="141" t="str">
        <f t="shared" si="5"/>
        <v>H2</v>
      </c>
      <c r="J69" s="5">
        <f>'Feuille saisie score '!J64</f>
        <v>15</v>
      </c>
      <c r="K69" s="5">
        <f>'Feuille saisie score '!K64</f>
        <v>36</v>
      </c>
      <c r="L69" s="5">
        <f>'Feuille saisie score '!L64</f>
        <v>18</v>
      </c>
      <c r="M69" s="5">
        <f>'Feuille saisie score '!M64</f>
        <v>40</v>
      </c>
    </row>
    <row r="70" spans="1:13">
      <c r="A70" s="172" t="s">
        <v>245</v>
      </c>
      <c r="B70" s="172" t="s">
        <v>246</v>
      </c>
      <c r="C70" s="5" t="str">
        <f t="shared" si="4"/>
        <v>GAMBILLO Franco</v>
      </c>
      <c r="D70" s="186" t="s">
        <v>9</v>
      </c>
      <c r="E70" s="150" t="s">
        <v>10</v>
      </c>
      <c r="F70" s="16">
        <f>'joueurs  '!F65</f>
        <v>19.2</v>
      </c>
      <c r="G70" s="66" t="s">
        <v>244</v>
      </c>
      <c r="H70" s="192">
        <v>521918187</v>
      </c>
      <c r="I70" s="141" t="str">
        <f t="shared" si="5"/>
        <v>H2</v>
      </c>
      <c r="J70" s="5">
        <f>'Feuille saisie score '!J65</f>
        <v>20</v>
      </c>
      <c r="K70" s="5">
        <f>'Feuille saisie score '!K65</f>
        <v>39</v>
      </c>
      <c r="L70" s="5">
        <f>'Feuille saisie score '!L65</f>
        <v>17</v>
      </c>
      <c r="M70" s="5">
        <f>'Feuille saisie score '!M65</f>
        <v>35</v>
      </c>
    </row>
    <row r="71" spans="1:13">
      <c r="A71" s="172" t="s">
        <v>292</v>
      </c>
      <c r="B71" s="172" t="s">
        <v>293</v>
      </c>
      <c r="C71" s="5" t="str">
        <f t="shared" si="4"/>
        <v>Garnier thierry</v>
      </c>
      <c r="D71" s="186" t="s">
        <v>9</v>
      </c>
      <c r="E71" s="152" t="s">
        <v>10</v>
      </c>
      <c r="F71" s="16">
        <f>'joueurs  '!F66</f>
        <v>35</v>
      </c>
      <c r="G71" s="74" t="s">
        <v>276</v>
      </c>
      <c r="H71" s="192">
        <v>514333250</v>
      </c>
      <c r="I71" s="141" t="str">
        <f t="shared" si="5"/>
        <v>H3</v>
      </c>
      <c r="J71" s="5">
        <f>'Feuille saisie score '!J66</f>
        <v>4</v>
      </c>
      <c r="K71" s="5">
        <f>'Feuille saisie score '!K66</f>
        <v>29</v>
      </c>
      <c r="L71" s="5">
        <f>'Feuille saisie score '!L66</f>
        <v>6</v>
      </c>
      <c r="M71" s="5">
        <f>'Feuille saisie score '!M66</f>
        <v>36</v>
      </c>
    </row>
    <row r="72" spans="1:13">
      <c r="A72" s="172" t="s">
        <v>71</v>
      </c>
      <c r="B72" s="172" t="s">
        <v>72</v>
      </c>
      <c r="C72" s="5" t="str">
        <f t="shared" si="4"/>
        <v>GAUTIER Stéphane</v>
      </c>
      <c r="D72" s="186" t="s">
        <v>9</v>
      </c>
      <c r="E72" s="95" t="s">
        <v>10</v>
      </c>
      <c r="F72" s="16">
        <f>'joueurs  '!F67</f>
        <v>25.4</v>
      </c>
      <c r="G72" s="14" t="s">
        <v>60</v>
      </c>
      <c r="H72" s="192">
        <v>44952233</v>
      </c>
      <c r="I72" s="141" t="str">
        <f t="shared" si="5"/>
        <v>H3</v>
      </c>
      <c r="J72" s="5">
        <f>'Feuille saisie score '!J67</f>
        <v>6</v>
      </c>
      <c r="K72" s="5">
        <f>'Feuille saisie score '!K67</f>
        <v>21</v>
      </c>
      <c r="L72" s="5">
        <f>'Feuille saisie score '!L67</f>
        <v>7</v>
      </c>
      <c r="M72" s="5">
        <f>'Feuille saisie score '!M67</f>
        <v>28</v>
      </c>
    </row>
    <row r="73" spans="1:13">
      <c r="A73" s="172" t="s">
        <v>258</v>
      </c>
      <c r="B73" s="172" t="s">
        <v>259</v>
      </c>
      <c r="C73" s="5" t="str">
        <f t="shared" si="4"/>
        <v>GEA  BERNARD</v>
      </c>
      <c r="D73" s="186" t="s">
        <v>9</v>
      </c>
      <c r="E73" s="149" t="s">
        <v>10</v>
      </c>
      <c r="F73" s="16">
        <f>'joueurs  '!F68</f>
        <v>27.7</v>
      </c>
      <c r="G73" s="57" t="s">
        <v>255</v>
      </c>
      <c r="H73" s="192">
        <v>522458066</v>
      </c>
      <c r="I73" s="141" t="str">
        <f t="shared" si="5"/>
        <v>H3</v>
      </c>
      <c r="J73" s="5">
        <f>'Feuille saisie score '!J68</f>
        <v>11</v>
      </c>
      <c r="K73" s="5">
        <f>'Feuille saisie score '!K68</f>
        <v>34</v>
      </c>
      <c r="L73" s="5">
        <f>'Feuille saisie score '!L68</f>
        <v>8</v>
      </c>
      <c r="M73" s="5">
        <f>'Feuille saisie score '!M68</f>
        <v>25</v>
      </c>
    </row>
    <row r="74" spans="1:13">
      <c r="A74" s="172" t="s">
        <v>49</v>
      </c>
      <c r="B74" s="172" t="s">
        <v>50</v>
      </c>
      <c r="C74" s="5" t="str">
        <f t="shared" si="4"/>
        <v>GONDOLE Philippe</v>
      </c>
      <c r="D74" s="186" t="s">
        <v>9</v>
      </c>
      <c r="E74" s="10" t="s">
        <v>10</v>
      </c>
      <c r="F74" s="16">
        <f>'joueurs  '!F69</f>
        <v>19</v>
      </c>
      <c r="G74" s="163" t="s">
        <v>14</v>
      </c>
      <c r="H74" s="192">
        <v>541526116</v>
      </c>
      <c r="I74" s="141" t="str">
        <f t="shared" si="5"/>
        <v>H2</v>
      </c>
      <c r="J74" s="5">
        <f>'Feuille saisie score '!J69</f>
        <v>12</v>
      </c>
      <c r="K74" s="5">
        <f>'Feuille saisie score '!K69</f>
        <v>31</v>
      </c>
      <c r="L74" s="5">
        <f>'Feuille saisie score '!L69</f>
        <v>0</v>
      </c>
      <c r="M74" s="5">
        <f>'Feuille saisie score '!M69</f>
        <v>0</v>
      </c>
    </row>
    <row r="75" spans="1:13">
      <c r="A75" s="172" t="s">
        <v>324</v>
      </c>
      <c r="B75" s="172" t="s">
        <v>325</v>
      </c>
      <c r="C75" s="5" t="str">
        <f t="shared" si="4"/>
        <v>GRANDADAM Nancy</v>
      </c>
      <c r="D75" s="186" t="s">
        <v>9</v>
      </c>
      <c r="E75" s="144" t="s">
        <v>19</v>
      </c>
      <c r="F75" s="16">
        <f>'joueurs  '!F70</f>
        <v>38.799999999999997</v>
      </c>
      <c r="G75" s="35" t="s">
        <v>323</v>
      </c>
      <c r="H75" s="192">
        <v>48634275</v>
      </c>
      <c r="I75" s="141" t="str">
        <f t="shared" si="5"/>
        <v>F2</v>
      </c>
      <c r="J75" s="5">
        <f>'Feuille saisie score '!J70</f>
        <v>17</v>
      </c>
      <c r="K75" s="5">
        <f>'Feuille saisie score '!K70</f>
        <v>51</v>
      </c>
      <c r="L75" s="5">
        <f>'Feuille saisie score '!L70</f>
        <v>12</v>
      </c>
      <c r="M75" s="5">
        <f>'Feuille saisie score '!M70</f>
        <v>35</v>
      </c>
    </row>
    <row r="76" spans="1:13">
      <c r="A76" s="172" t="s">
        <v>324</v>
      </c>
      <c r="B76" s="172" t="s">
        <v>50</v>
      </c>
      <c r="C76" s="5" t="str">
        <f t="shared" si="4"/>
        <v>GRANDADAM Philippe</v>
      </c>
      <c r="D76" s="144" t="s">
        <v>22</v>
      </c>
      <c r="E76" s="144" t="s">
        <v>10</v>
      </c>
      <c r="F76" s="16">
        <f>'joueurs  '!F71</f>
        <v>24.6</v>
      </c>
      <c r="G76" s="35" t="s">
        <v>323</v>
      </c>
      <c r="H76" s="192">
        <v>541310170</v>
      </c>
      <c r="I76" s="141" t="str">
        <f t="shared" si="5"/>
        <v>H3</v>
      </c>
      <c r="J76" s="5">
        <f>'Feuille saisie score '!J71</f>
        <v>15</v>
      </c>
      <c r="K76" s="5">
        <f>'Feuille saisie score '!K71</f>
        <v>34</v>
      </c>
      <c r="L76" s="5">
        <f>'Feuille saisie score '!L71</f>
        <v>12</v>
      </c>
      <c r="M76" s="5">
        <f>'Feuille saisie score '!M71</f>
        <v>31</v>
      </c>
    </row>
    <row r="77" spans="1:13">
      <c r="A77" s="172" t="s">
        <v>352</v>
      </c>
      <c r="B77" s="172" t="s">
        <v>353</v>
      </c>
      <c r="C77" s="5" t="str">
        <f t="shared" si="4"/>
        <v>GROLLEAU ANNE-CECILE</v>
      </c>
      <c r="D77" s="186" t="s">
        <v>9</v>
      </c>
      <c r="E77" s="145" t="s">
        <v>19</v>
      </c>
      <c r="F77" s="16">
        <f>'joueurs  '!F72</f>
        <v>27.3</v>
      </c>
      <c r="G77" s="89" t="s">
        <v>341</v>
      </c>
      <c r="H77" s="192">
        <v>537852012</v>
      </c>
      <c r="I77" s="141" t="str">
        <f t="shared" si="5"/>
        <v>F2</v>
      </c>
      <c r="J77" s="5">
        <f>'Feuille saisie score '!J72</f>
        <v>16</v>
      </c>
      <c r="K77" s="5">
        <f>'Feuille saisie score '!K72</f>
        <v>38</v>
      </c>
      <c r="L77" s="5">
        <f>'Feuille saisie score '!L72</f>
        <v>15</v>
      </c>
      <c r="M77" s="5">
        <f>'Feuille saisie score '!M72</f>
        <v>40</v>
      </c>
    </row>
    <row r="78" spans="1:13" ht="15.75">
      <c r="A78" s="178" t="s">
        <v>121</v>
      </c>
      <c r="B78" s="178" t="s">
        <v>122</v>
      </c>
      <c r="C78" s="5" t="str">
        <f t="shared" si="4"/>
        <v>GUIMARAES Carlos</v>
      </c>
      <c r="D78" s="187" t="s">
        <v>9</v>
      </c>
      <c r="E78" s="142" t="s">
        <v>10</v>
      </c>
      <c r="F78" s="16">
        <f>'joueurs  '!F73</f>
        <v>12.1</v>
      </c>
      <c r="G78" s="86" t="s">
        <v>78</v>
      </c>
      <c r="H78" s="193">
        <v>45534171</v>
      </c>
      <c r="I78" s="141" t="str">
        <f t="shared" si="5"/>
        <v>H1</v>
      </c>
      <c r="J78" s="5">
        <f>'Feuille saisie score '!J73</f>
        <v>22</v>
      </c>
      <c r="K78" s="5">
        <f>'Feuille saisie score '!K73</f>
        <v>32</v>
      </c>
      <c r="L78" s="5">
        <f>'Feuille saisie score '!L73</f>
        <v>16</v>
      </c>
      <c r="M78" s="5">
        <f>'Feuille saisie score '!M73</f>
        <v>29</v>
      </c>
    </row>
    <row r="79" spans="1:13">
      <c r="A79" s="172" t="s">
        <v>282</v>
      </c>
      <c r="B79" s="172" t="s">
        <v>283</v>
      </c>
      <c r="C79" s="5" t="str">
        <f t="shared" si="4"/>
        <v>GUITOGER didier</v>
      </c>
      <c r="D79" s="186" t="s">
        <v>9</v>
      </c>
      <c r="E79" s="152" t="s">
        <v>10</v>
      </c>
      <c r="F79" s="16">
        <f>'joueurs  '!F74</f>
        <v>19.5</v>
      </c>
      <c r="G79" s="74" t="s">
        <v>276</v>
      </c>
      <c r="H79" s="192">
        <v>535764291</v>
      </c>
      <c r="I79" s="141" t="str">
        <f t="shared" si="5"/>
        <v>H2</v>
      </c>
      <c r="J79" s="5">
        <f>'Feuille saisie score '!J74</f>
        <v>13</v>
      </c>
      <c r="K79" s="5">
        <f>'Feuille saisie score '!K74</f>
        <v>31</v>
      </c>
      <c r="L79" s="5">
        <f>'Feuille saisie score '!L74</f>
        <v>5</v>
      </c>
      <c r="M79" s="5">
        <f>'Feuille saisie score '!M74</f>
        <v>20</v>
      </c>
    </row>
    <row r="80" spans="1:13">
      <c r="A80" s="172" t="s">
        <v>360</v>
      </c>
      <c r="B80" s="172" t="s">
        <v>361</v>
      </c>
      <c r="C80" s="5" t="str">
        <f t="shared" si="4"/>
        <v>HAGEMAN VALERIE</v>
      </c>
      <c r="D80" s="145" t="s">
        <v>22</v>
      </c>
      <c r="E80" s="145" t="s">
        <v>19</v>
      </c>
      <c r="F80" s="16">
        <f>'joueurs  '!F75</f>
        <v>43.5</v>
      </c>
      <c r="G80" s="89" t="s">
        <v>341</v>
      </c>
      <c r="H80" s="192">
        <v>533591301</v>
      </c>
      <c r="I80" s="141" t="str">
        <f t="shared" si="5"/>
        <v>F2</v>
      </c>
      <c r="J80" s="5">
        <f>'Feuille saisie score '!J75</f>
        <v>5</v>
      </c>
      <c r="K80" s="5">
        <f>'Feuille saisie score '!K75</f>
        <v>39</v>
      </c>
      <c r="L80" s="5">
        <f>'Feuille saisie score '!L75</f>
        <v>10</v>
      </c>
      <c r="M80" s="5">
        <f>'Feuille saisie score '!M75</f>
        <v>38</v>
      </c>
    </row>
    <row r="81" spans="1:13">
      <c r="A81" s="177" t="s">
        <v>299</v>
      </c>
      <c r="B81" s="177" t="s">
        <v>300</v>
      </c>
      <c r="C81" s="5" t="str">
        <f t="shared" si="4"/>
        <v>HAMELIN Carl</v>
      </c>
      <c r="D81" s="188" t="s">
        <v>9</v>
      </c>
      <c r="E81" s="153" t="s">
        <v>10</v>
      </c>
      <c r="F81" s="16">
        <f>'joueurs  '!F76</f>
        <v>39.200000000000003</v>
      </c>
      <c r="G81" s="14" t="s">
        <v>298</v>
      </c>
      <c r="H81" s="192">
        <v>44222363</v>
      </c>
      <c r="I81" s="141" t="str">
        <f t="shared" si="5"/>
        <v>H3</v>
      </c>
      <c r="J81" s="5">
        <f>'Feuille saisie score '!J76</f>
        <v>9</v>
      </c>
      <c r="K81" s="5">
        <f>'Feuille saisie score '!K76</f>
        <v>39</v>
      </c>
      <c r="L81" s="5">
        <f>'Feuille saisie score '!L76</f>
        <v>6</v>
      </c>
      <c r="M81" s="5">
        <f>'Feuille saisie score '!M76</f>
        <v>40</v>
      </c>
    </row>
    <row r="82" spans="1:13">
      <c r="A82" s="172" t="s">
        <v>220</v>
      </c>
      <c r="B82" s="172" t="s">
        <v>221</v>
      </c>
      <c r="C82" s="5" t="str">
        <f t="shared" si="4"/>
        <v>HERLIN KEVIN</v>
      </c>
      <c r="D82" s="186" t="s">
        <v>9</v>
      </c>
      <c r="E82" s="149" t="s">
        <v>10</v>
      </c>
      <c r="F82" s="16">
        <f>'joueurs  '!F77</f>
        <v>26</v>
      </c>
      <c r="G82" s="57" t="s">
        <v>213</v>
      </c>
      <c r="H82" s="192">
        <v>520163379</v>
      </c>
      <c r="I82" s="141" t="str">
        <f t="shared" si="5"/>
        <v>H3</v>
      </c>
      <c r="J82" s="5">
        <f>'Feuille saisie score '!J77</f>
        <v>6</v>
      </c>
      <c r="K82" s="5">
        <f>'Feuille saisie score '!K77</f>
        <v>23</v>
      </c>
      <c r="L82" s="5">
        <f>'Feuille saisie score '!L77</f>
        <v>8</v>
      </c>
      <c r="M82" s="5">
        <f>'Feuille saisie score '!M77</f>
        <v>25</v>
      </c>
    </row>
    <row r="83" spans="1:13">
      <c r="A83" s="172" t="s">
        <v>373</v>
      </c>
      <c r="B83" s="172" t="s">
        <v>374</v>
      </c>
      <c r="C83" s="5" t="str">
        <f t="shared" si="4"/>
        <v>HOCHIN DIDIER</v>
      </c>
      <c r="D83" s="186" t="s">
        <v>9</v>
      </c>
      <c r="E83" s="156" t="s">
        <v>10</v>
      </c>
      <c r="F83" s="16">
        <f>'joueurs  '!F78</f>
        <v>15.2</v>
      </c>
      <c r="G83" s="90" t="s">
        <v>365</v>
      </c>
      <c r="H83" s="172">
        <v>49513048</v>
      </c>
      <c r="I83" s="141" t="str">
        <f t="shared" si="5"/>
        <v>H1</v>
      </c>
      <c r="J83" s="5">
        <f>'Feuille saisie score '!J78</f>
        <v>10</v>
      </c>
      <c r="K83" s="5">
        <f>'Feuille saisie score '!K78</f>
        <v>19</v>
      </c>
      <c r="L83" s="5">
        <f>'Feuille saisie score '!L78</f>
        <v>18</v>
      </c>
      <c r="M83" s="5">
        <f>'Feuille saisie score '!M78</f>
        <v>32</v>
      </c>
    </row>
    <row r="84" spans="1:13">
      <c r="A84" s="172" t="s">
        <v>69</v>
      </c>
      <c r="B84" s="172" t="s">
        <v>70</v>
      </c>
      <c r="C84" s="5" t="str">
        <f t="shared" si="4"/>
        <v>HOUET Elodie</v>
      </c>
      <c r="D84" s="186" t="s">
        <v>9</v>
      </c>
      <c r="E84" s="95" t="s">
        <v>19</v>
      </c>
      <c r="F84" s="16">
        <f>'joueurs  '!F79</f>
        <v>49</v>
      </c>
      <c r="G84" s="14" t="s">
        <v>60</v>
      </c>
      <c r="H84" s="192">
        <v>524317384</v>
      </c>
      <c r="I84" s="141" t="str">
        <f t="shared" si="5"/>
        <v>F2</v>
      </c>
      <c r="J84" s="5">
        <f>'Feuille saisie score '!J79</f>
        <v>11</v>
      </c>
      <c r="K84" s="5">
        <f>'Feuille saisie score '!K79</f>
        <v>43</v>
      </c>
      <c r="L84" s="5">
        <f>'Feuille saisie score '!L79</f>
        <v>4</v>
      </c>
      <c r="M84" s="5">
        <f>'Feuille saisie score '!M79</f>
        <v>33</v>
      </c>
    </row>
    <row r="85" spans="1:13">
      <c r="A85" s="172" t="s">
        <v>393</v>
      </c>
      <c r="B85" s="172" t="s">
        <v>28</v>
      </c>
      <c r="C85" s="5" t="str">
        <f t="shared" si="4"/>
        <v>HOUPIN Gilles</v>
      </c>
      <c r="D85" s="186" t="s">
        <v>9</v>
      </c>
      <c r="E85" s="95" t="s">
        <v>10</v>
      </c>
      <c r="F85" s="16">
        <f>'joueurs  '!F80</f>
        <v>16.100000000000001</v>
      </c>
      <c r="G85" s="14" t="s">
        <v>391</v>
      </c>
      <c r="H85" s="197" t="s">
        <v>394</v>
      </c>
      <c r="I85" s="141" t="str">
        <f t="shared" si="5"/>
        <v>H2</v>
      </c>
      <c r="J85" s="5">
        <f>'Feuille saisie score '!J80</f>
        <v>11</v>
      </c>
      <c r="K85" s="5">
        <f>'Feuille saisie score '!K80</f>
        <v>24</v>
      </c>
      <c r="L85" s="5">
        <f>'Feuille saisie score '!L80</f>
        <v>7</v>
      </c>
      <c r="M85" s="5">
        <f>'Feuille saisie score '!M80</f>
        <v>20</v>
      </c>
    </row>
    <row r="86" spans="1:13">
      <c r="A86" s="172" t="s">
        <v>366</v>
      </c>
      <c r="B86" s="172" t="s">
        <v>367</v>
      </c>
      <c r="C86" s="5" t="str">
        <f t="shared" si="4"/>
        <v>HOUSSIN MARIE CHRISTINE</v>
      </c>
      <c r="D86" s="186" t="s">
        <v>9</v>
      </c>
      <c r="E86" s="156" t="s">
        <v>19</v>
      </c>
      <c r="F86" s="16">
        <f>'joueurs  '!F81</f>
        <v>21.1</v>
      </c>
      <c r="G86" s="90" t="s">
        <v>365</v>
      </c>
      <c r="H86" s="172">
        <v>43662297</v>
      </c>
      <c r="I86" s="141" t="str">
        <f t="shared" si="5"/>
        <v>F1</v>
      </c>
      <c r="J86" s="5">
        <f>'Feuille saisie score '!J81</f>
        <v>16</v>
      </c>
      <c r="K86" s="5">
        <f>'Feuille saisie score '!K81</f>
        <v>34</v>
      </c>
      <c r="L86" s="5">
        <f>'Feuille saisie score '!L81</f>
        <v>9</v>
      </c>
      <c r="M86" s="5">
        <f>'Feuille saisie score '!M81</f>
        <v>25</v>
      </c>
    </row>
    <row r="87" spans="1:13" ht="15.75">
      <c r="A87" s="175" t="s">
        <v>179</v>
      </c>
      <c r="B87" s="175" t="s">
        <v>180</v>
      </c>
      <c r="C87" s="5" t="str">
        <f t="shared" si="4"/>
        <v>IGUAL CHRISTIAN</v>
      </c>
      <c r="D87" s="187" t="s">
        <v>9</v>
      </c>
      <c r="E87" s="147" t="s">
        <v>10</v>
      </c>
      <c r="F87" s="16">
        <f>'joueurs  '!F82</f>
        <v>30.7</v>
      </c>
      <c r="G87" s="74" t="s">
        <v>156</v>
      </c>
      <c r="H87" s="200" t="s">
        <v>182</v>
      </c>
      <c r="I87" s="141" t="str">
        <f t="shared" si="5"/>
        <v>H3</v>
      </c>
      <c r="J87" s="5">
        <f>'Feuille saisie score '!J82</f>
        <v>8</v>
      </c>
      <c r="K87" s="5">
        <f>'Feuille saisie score '!K82</f>
        <v>35</v>
      </c>
      <c r="L87" s="5">
        <f>'Feuille saisie score '!L82</f>
        <v>18</v>
      </c>
      <c r="M87" s="5">
        <f>'Feuille saisie score '!M82</f>
        <v>51</v>
      </c>
    </row>
    <row r="88" spans="1:13">
      <c r="A88" s="172" t="s">
        <v>29</v>
      </c>
      <c r="B88" s="172" t="s">
        <v>30</v>
      </c>
      <c r="C88" s="5" t="str">
        <f t="shared" si="4"/>
        <v>ILLIVI Sylvain</v>
      </c>
      <c r="D88" s="186" t="s">
        <v>9</v>
      </c>
      <c r="E88" s="10" t="s">
        <v>10</v>
      </c>
      <c r="F88" s="16">
        <f>'joueurs  '!F83</f>
        <v>33.200000000000003</v>
      </c>
      <c r="G88" s="163" t="s">
        <v>14</v>
      </c>
      <c r="H88" s="192" t="s">
        <v>31</v>
      </c>
      <c r="I88" s="141" t="str">
        <f t="shared" si="5"/>
        <v>H3</v>
      </c>
      <c r="J88" s="5">
        <f>'Feuille saisie score '!J83</f>
        <v>7</v>
      </c>
      <c r="K88" s="5">
        <f>'Feuille saisie score '!K83</f>
        <v>27</v>
      </c>
      <c r="L88" s="5">
        <f>'Feuille saisie score '!L83</f>
        <v>5</v>
      </c>
      <c r="M88" s="5">
        <f>'Feuille saisie score '!M83</f>
        <v>31</v>
      </c>
    </row>
    <row r="89" spans="1:13">
      <c r="A89" s="172" t="s">
        <v>411</v>
      </c>
      <c r="B89" s="172" t="s">
        <v>412</v>
      </c>
      <c r="C89" s="5" t="str">
        <f t="shared" si="4"/>
        <v>JACOB sebastien</v>
      </c>
      <c r="D89" s="160" t="s">
        <v>22</v>
      </c>
      <c r="E89" s="160" t="s">
        <v>10</v>
      </c>
      <c r="F89" s="16">
        <f>'joueurs  '!F84</f>
        <v>18.100000000000001</v>
      </c>
      <c r="G89" s="170" t="s">
        <v>410</v>
      </c>
      <c r="H89" s="172">
        <v>45373347</v>
      </c>
      <c r="I89" s="141" t="str">
        <f t="shared" si="5"/>
        <v>H2</v>
      </c>
      <c r="J89" s="5">
        <f>'Feuille saisie score '!J84</f>
        <v>0</v>
      </c>
      <c r="K89" s="5">
        <f>'Feuille saisie score '!K84</f>
        <v>0</v>
      </c>
      <c r="L89" s="5">
        <f>'Feuille saisie score '!L84</f>
        <v>7</v>
      </c>
      <c r="M89" s="5">
        <f>'Feuille saisie score '!M84</f>
        <v>17</v>
      </c>
    </row>
    <row r="90" spans="1:13">
      <c r="A90" s="172" t="s">
        <v>240</v>
      </c>
      <c r="B90" s="172" t="s">
        <v>93</v>
      </c>
      <c r="C90" s="5" t="str">
        <f t="shared" si="4"/>
        <v>JOBERT Dominique</v>
      </c>
      <c r="D90" s="186" t="s">
        <v>9</v>
      </c>
      <c r="E90" s="62" t="s">
        <v>10</v>
      </c>
      <c r="F90" s="16">
        <f>'joueurs  '!F85</f>
        <v>31.1</v>
      </c>
      <c r="G90" s="61" t="s">
        <v>228</v>
      </c>
      <c r="H90" s="193">
        <v>517532342</v>
      </c>
      <c r="I90" s="141" t="str">
        <f t="shared" si="5"/>
        <v>H3</v>
      </c>
      <c r="J90" s="5">
        <f>'Feuille saisie score '!J85</f>
        <v>6</v>
      </c>
      <c r="K90" s="5">
        <f>'Feuille saisie score '!K85</f>
        <v>27</v>
      </c>
      <c r="L90" s="5">
        <f>'Feuille saisie score '!L85</f>
        <v>4</v>
      </c>
      <c r="M90" s="5">
        <f>'Feuille saisie score '!M85</f>
        <v>36</v>
      </c>
    </row>
    <row r="91" spans="1:13">
      <c r="A91" s="172" t="s">
        <v>313</v>
      </c>
      <c r="B91" s="172" t="s">
        <v>237</v>
      </c>
      <c r="C91" s="5" t="str">
        <f t="shared" si="4"/>
        <v>LACAZE NICOLAS</v>
      </c>
      <c r="D91" s="186" t="s">
        <v>9</v>
      </c>
      <c r="E91" s="154" t="s">
        <v>10</v>
      </c>
      <c r="F91" s="16">
        <f>'joueurs  '!F86</f>
        <v>19</v>
      </c>
      <c r="G91" s="80" t="s">
        <v>306</v>
      </c>
      <c r="H91" s="195" t="s">
        <v>314</v>
      </c>
      <c r="I91" s="141" t="str">
        <f t="shared" si="5"/>
        <v>H2</v>
      </c>
      <c r="J91" s="5">
        <f>'Feuille saisie score '!J86</f>
        <v>14</v>
      </c>
      <c r="K91" s="5">
        <f>'Feuille saisie score '!K86</f>
        <v>32</v>
      </c>
      <c r="L91" s="5">
        <f>'Feuille saisie score '!L86</f>
        <v>8</v>
      </c>
      <c r="M91" s="5">
        <f>'Feuille saisie score '!M86</f>
        <v>22</v>
      </c>
    </row>
    <row r="92" spans="1:13" ht="15.75">
      <c r="A92" s="178" t="s">
        <v>124</v>
      </c>
      <c r="B92" s="178" t="s">
        <v>99</v>
      </c>
      <c r="C92" s="5" t="str">
        <f t="shared" si="4"/>
        <v>LACROUTS Pierre</v>
      </c>
      <c r="D92" s="187" t="s">
        <v>9</v>
      </c>
      <c r="E92" s="142" t="s">
        <v>10</v>
      </c>
      <c r="F92" s="16" t="e">
        <f>'joueurs  '!#REF!</f>
        <v>#REF!</v>
      </c>
      <c r="G92" s="86" t="s">
        <v>78</v>
      </c>
      <c r="H92" s="198">
        <v>536018103</v>
      </c>
      <c r="I92" s="141" t="e">
        <f t="shared" si="5"/>
        <v>#REF!</v>
      </c>
      <c r="J92" s="5" t="e">
        <f>'Feuille saisie score '!#REF!</f>
        <v>#REF!</v>
      </c>
      <c r="K92" s="5" t="e">
        <f>'Feuille saisie score '!#REF!</f>
        <v>#REF!</v>
      </c>
      <c r="L92" s="5" t="e">
        <f>'Feuille saisie score '!#REF!</f>
        <v>#REF!</v>
      </c>
      <c r="M92" s="5" t="e">
        <f>'Feuille saisie score '!#REF!</f>
        <v>#REF!</v>
      </c>
    </row>
    <row r="93" spans="1:13">
      <c r="A93" s="172" t="s">
        <v>73</v>
      </c>
      <c r="B93" s="172" t="s">
        <v>74</v>
      </c>
      <c r="C93" s="5" t="str">
        <f t="shared" si="4"/>
        <v>LALANNE Franck</v>
      </c>
      <c r="D93" s="186" t="s">
        <v>9</v>
      </c>
      <c r="E93" s="95" t="s">
        <v>10</v>
      </c>
      <c r="F93" s="16">
        <f>'joueurs  '!F87</f>
        <v>24.8</v>
      </c>
      <c r="G93" s="14" t="s">
        <v>60</v>
      </c>
      <c r="H93" s="192">
        <v>543213165</v>
      </c>
      <c r="I93" s="141" t="str">
        <f t="shared" si="5"/>
        <v>H3</v>
      </c>
      <c r="J93" s="5">
        <f>'Feuille saisie score '!J87</f>
        <v>4</v>
      </c>
      <c r="K93" s="5">
        <f>'Feuille saisie score '!K87</f>
        <v>13</v>
      </c>
      <c r="L93" s="5">
        <f>'Feuille saisie score '!L87</f>
        <v>5</v>
      </c>
      <c r="M93" s="5">
        <f>'Feuille saisie score '!M87</f>
        <v>19</v>
      </c>
    </row>
    <row r="94" spans="1:13" ht="15.75">
      <c r="A94" s="175" t="s">
        <v>98</v>
      </c>
      <c r="B94" s="175" t="s">
        <v>99</v>
      </c>
      <c r="C94" s="5" t="str">
        <f t="shared" si="4"/>
        <v>LAMARQUE Pierre</v>
      </c>
      <c r="D94" s="187" t="s">
        <v>9</v>
      </c>
      <c r="E94" s="142" t="s">
        <v>10</v>
      </c>
      <c r="F94" s="16">
        <f>'joueurs  '!F88</f>
        <v>20.5</v>
      </c>
      <c r="G94" s="86" t="s">
        <v>78</v>
      </c>
      <c r="H94" s="193" t="s">
        <v>100</v>
      </c>
      <c r="I94" s="141" t="str">
        <f t="shared" si="5"/>
        <v>H2</v>
      </c>
      <c r="J94" s="5">
        <f>'Feuille saisie score '!J88</f>
        <v>4</v>
      </c>
      <c r="K94" s="5">
        <f>'Feuille saisie score '!K88</f>
        <v>14</v>
      </c>
      <c r="L94" s="5">
        <f>'Feuille saisie score '!L88</f>
        <v>4</v>
      </c>
      <c r="M94" s="5">
        <f>'Feuille saisie score '!M88</f>
        <v>18</v>
      </c>
    </row>
    <row r="95" spans="1:13">
      <c r="A95" s="172" t="s">
        <v>47</v>
      </c>
      <c r="B95" s="172" t="s">
        <v>48</v>
      </c>
      <c r="C95" s="5" t="str">
        <f t="shared" si="4"/>
        <v>LAMBILLON Sebastien</v>
      </c>
      <c r="D95" s="186" t="s">
        <v>9</v>
      </c>
      <c r="E95" s="10" t="s">
        <v>10</v>
      </c>
      <c r="F95" s="16">
        <f>'joueurs  '!F89</f>
        <v>17.600000000000001</v>
      </c>
      <c r="G95" s="163" t="s">
        <v>14</v>
      </c>
      <c r="H95" s="192">
        <v>512042032</v>
      </c>
      <c r="I95" s="141" t="str">
        <f t="shared" si="5"/>
        <v>H2</v>
      </c>
      <c r="J95" s="5">
        <f>'Feuille saisie score '!J89</f>
        <v>8</v>
      </c>
      <c r="K95" s="5">
        <f>'Feuille saisie score '!K89</f>
        <v>24</v>
      </c>
      <c r="L95" s="5">
        <f>'Feuille saisie score '!L89</f>
        <v>14</v>
      </c>
      <c r="M95" s="5">
        <f>'Feuille saisie score '!M89</f>
        <v>28</v>
      </c>
    </row>
    <row r="96" spans="1:13">
      <c r="A96" s="174" t="s">
        <v>243</v>
      </c>
      <c r="B96" s="174" t="s">
        <v>64</v>
      </c>
      <c r="C96" s="5" t="str">
        <f t="shared" si="4"/>
        <v>LAMOUR Eric</v>
      </c>
      <c r="D96" s="186" t="s">
        <v>9</v>
      </c>
      <c r="E96" s="150" t="s">
        <v>10</v>
      </c>
      <c r="F96" s="16">
        <f>'joueurs  '!F90</f>
        <v>13.6</v>
      </c>
      <c r="G96" s="66" t="s">
        <v>244</v>
      </c>
      <c r="H96" s="192">
        <v>44214097</v>
      </c>
      <c r="I96" s="141" t="str">
        <f t="shared" si="5"/>
        <v>H1</v>
      </c>
      <c r="J96" s="5">
        <f>'Feuille saisie score '!J90</f>
        <v>14</v>
      </c>
      <c r="K96" s="5">
        <f>'Feuille saisie score '!K90</f>
        <v>27</v>
      </c>
      <c r="L96" s="5">
        <f>'Feuille saisie score '!L90</f>
        <v>18</v>
      </c>
      <c r="M96" s="5">
        <f>'Feuille saisie score '!M90</f>
        <v>31</v>
      </c>
    </row>
    <row r="97" spans="1:13">
      <c r="A97" s="172" t="s">
        <v>222</v>
      </c>
      <c r="B97" s="172" t="s">
        <v>223</v>
      </c>
      <c r="C97" s="5" t="str">
        <f t="shared" si="4"/>
        <v>LAURENT JEAN-MARC</v>
      </c>
      <c r="D97" s="186" t="s">
        <v>9</v>
      </c>
      <c r="E97" s="149" t="s">
        <v>10</v>
      </c>
      <c r="F97" s="16">
        <f>'joueurs  '!F91</f>
        <v>12.4</v>
      </c>
      <c r="G97" s="57" t="s">
        <v>213</v>
      </c>
      <c r="H97" s="192">
        <v>542201090</v>
      </c>
      <c r="I97" s="141" t="str">
        <f t="shared" si="5"/>
        <v>H1</v>
      </c>
      <c r="J97" s="5">
        <f>'Feuille saisie score '!J91</f>
        <v>14</v>
      </c>
      <c r="K97" s="5">
        <f>'Feuille saisie score '!K91</f>
        <v>23</v>
      </c>
      <c r="L97" s="5">
        <f>'Feuille saisie score '!L91</f>
        <v>19</v>
      </c>
      <c r="M97" s="5">
        <f>'Feuille saisie score '!M91</f>
        <v>33</v>
      </c>
    </row>
    <row r="98" spans="1:13">
      <c r="A98" s="172" t="s">
        <v>38</v>
      </c>
      <c r="B98" s="172" t="s">
        <v>39</v>
      </c>
      <c r="C98" s="5" t="str">
        <f t="shared" si="4"/>
        <v>LE DRU Jean-Jacques</v>
      </c>
      <c r="D98" s="186" t="s">
        <v>9</v>
      </c>
      <c r="E98" s="10" t="s">
        <v>10</v>
      </c>
      <c r="F98" s="16">
        <f>'joueurs  '!F92</f>
        <v>23.3</v>
      </c>
      <c r="G98" s="163" t="s">
        <v>14</v>
      </c>
      <c r="H98" s="192">
        <v>520138218</v>
      </c>
      <c r="I98" s="141" t="str">
        <f t="shared" si="5"/>
        <v>H2</v>
      </c>
      <c r="J98" s="5">
        <f>'Feuille saisie score '!J92</f>
        <v>12</v>
      </c>
      <c r="K98" s="5">
        <f>'Feuille saisie score '!K92</f>
        <v>29</v>
      </c>
      <c r="L98" s="5">
        <f>'Feuille saisie score '!L92</f>
        <v>9</v>
      </c>
      <c r="M98" s="5">
        <f>'Feuille saisie score '!M92</f>
        <v>31</v>
      </c>
    </row>
    <row r="99" spans="1:13">
      <c r="A99" s="172" t="s">
        <v>40</v>
      </c>
      <c r="B99" s="172" t="s">
        <v>16</v>
      </c>
      <c r="C99" s="5" t="str">
        <f t="shared" ref="C99:C130" si="6">A99&amp;" "&amp;B99</f>
        <v>LECLERCQ Alexandre</v>
      </c>
      <c r="D99" s="186" t="s">
        <v>9</v>
      </c>
      <c r="E99" s="10" t="s">
        <v>10</v>
      </c>
      <c r="F99" s="16">
        <f>'joueurs  '!F93</f>
        <v>29.9</v>
      </c>
      <c r="G99" s="163" t="s">
        <v>14</v>
      </c>
      <c r="H99" s="192">
        <v>512643053</v>
      </c>
      <c r="I99" s="141" t="str">
        <f t="shared" ref="I99:I130" si="7">IF(E99="H",IF(F99&lt;15.5,"H1",IF(F99&lt;24.5,"H2","H3")),IF(E99="F",IF(F99&lt;24.5,"F1","F2"),""))</f>
        <v>H3</v>
      </c>
      <c r="J99" s="5">
        <f>'Feuille saisie score '!J93</f>
        <v>14</v>
      </c>
      <c r="K99" s="5">
        <f>'Feuille saisie score '!K93</f>
        <v>41</v>
      </c>
      <c r="L99" s="5">
        <f>'Feuille saisie score '!L93</f>
        <v>22</v>
      </c>
      <c r="M99" s="5">
        <f>'Feuille saisie score '!M93</f>
        <v>51</v>
      </c>
    </row>
    <row r="100" spans="1:13">
      <c r="A100" s="172" t="s">
        <v>23</v>
      </c>
      <c r="B100" s="172" t="s">
        <v>24</v>
      </c>
      <c r="C100" s="5" t="str">
        <f t="shared" si="6"/>
        <v>LECOINTRE Richard</v>
      </c>
      <c r="D100" s="186" t="s">
        <v>9</v>
      </c>
      <c r="E100" s="10" t="s">
        <v>10</v>
      </c>
      <c r="F100" s="16" t="e">
        <f>'joueurs  '!#REF!</f>
        <v>#REF!</v>
      </c>
      <c r="G100" s="163" t="s">
        <v>14</v>
      </c>
      <c r="H100" s="196">
        <v>512833035</v>
      </c>
      <c r="I100" s="141" t="e">
        <f t="shared" si="7"/>
        <v>#REF!</v>
      </c>
      <c r="J100" s="5" t="e">
        <f>'Feuille saisie score '!#REF!</f>
        <v>#REF!</v>
      </c>
      <c r="K100" s="5" t="e">
        <f>'Feuille saisie score '!#REF!</f>
        <v>#REF!</v>
      </c>
      <c r="L100" s="5" t="e">
        <f>'Feuille saisie score '!#REF!</f>
        <v>#REF!</v>
      </c>
      <c r="M100" s="5" t="e">
        <f>'Feuille saisie score '!#REF!</f>
        <v>#REF!</v>
      </c>
    </row>
    <row r="101" spans="1:13">
      <c r="A101" s="174" t="s">
        <v>284</v>
      </c>
      <c r="B101" s="174" t="s">
        <v>285</v>
      </c>
      <c r="C101" s="5" t="str">
        <f t="shared" si="6"/>
        <v>LEFEVRE catherine</v>
      </c>
      <c r="D101" s="186" t="s">
        <v>9</v>
      </c>
      <c r="E101" s="152" t="s">
        <v>19</v>
      </c>
      <c r="F101" s="16">
        <f>'joueurs  '!F94</f>
        <v>37.4</v>
      </c>
      <c r="G101" s="74" t="s">
        <v>276</v>
      </c>
      <c r="H101" s="192">
        <v>518607180</v>
      </c>
      <c r="I101" s="141" t="str">
        <f t="shared" si="7"/>
        <v>F2</v>
      </c>
      <c r="J101" s="5">
        <f>'Feuille saisie score '!J94</f>
        <v>8</v>
      </c>
      <c r="K101" s="5">
        <f>'Feuille saisie score '!K94</f>
        <v>32</v>
      </c>
      <c r="L101" s="5">
        <f>'Feuille saisie score '!L94</f>
        <v>5</v>
      </c>
      <c r="M101" s="5">
        <f>'Feuille saisie score '!M94</f>
        <v>28</v>
      </c>
    </row>
    <row r="102" spans="1:13">
      <c r="A102" s="172" t="s">
        <v>284</v>
      </c>
      <c r="B102" s="172" t="s">
        <v>346</v>
      </c>
      <c r="C102" s="5" t="str">
        <f t="shared" si="6"/>
        <v>LEFEVRE THIERRY</v>
      </c>
      <c r="D102" s="145" t="s">
        <v>22</v>
      </c>
      <c r="E102" s="145" t="s">
        <v>10</v>
      </c>
      <c r="F102" s="16">
        <f>'joueurs  '!F95</f>
        <v>25.3</v>
      </c>
      <c r="G102" s="89" t="s">
        <v>341</v>
      </c>
      <c r="H102" s="192">
        <v>41214347</v>
      </c>
      <c r="I102" s="141" t="str">
        <f t="shared" si="7"/>
        <v>H3</v>
      </c>
      <c r="J102" s="5">
        <f>'Feuille saisie score '!J95</f>
        <v>11</v>
      </c>
      <c r="K102" s="5">
        <f>'Feuille saisie score '!K95</f>
        <v>28</v>
      </c>
      <c r="L102" s="5">
        <f>'Feuille saisie score '!L95</f>
        <v>13</v>
      </c>
      <c r="M102" s="5">
        <f>'Feuille saisie score '!M95</f>
        <v>37</v>
      </c>
    </row>
    <row r="103" spans="1:13">
      <c r="A103" s="174" t="s">
        <v>336</v>
      </c>
      <c r="B103" s="174" t="s">
        <v>337</v>
      </c>
      <c r="C103" s="5" t="str">
        <f t="shared" si="6"/>
        <v>LEGROS DANIEL</v>
      </c>
      <c r="D103" s="186" t="s">
        <v>9</v>
      </c>
      <c r="E103" s="97" t="s">
        <v>10</v>
      </c>
      <c r="F103" s="16">
        <f>'joueurs  '!F96</f>
        <v>20.5</v>
      </c>
      <c r="G103" s="86" t="s">
        <v>338</v>
      </c>
      <c r="H103" s="192">
        <v>520245343</v>
      </c>
      <c r="I103" s="141" t="str">
        <f t="shared" si="7"/>
        <v>H2</v>
      </c>
      <c r="J103" s="5">
        <f>'Feuille saisie score '!J96</f>
        <v>10</v>
      </c>
      <c r="K103" s="5">
        <f>'Feuille saisie score '!K96</f>
        <v>27</v>
      </c>
      <c r="L103" s="5">
        <f>'Feuille saisie score '!L96</f>
        <v>14</v>
      </c>
      <c r="M103" s="5">
        <f>'Feuille saisie score '!M96</f>
        <v>33</v>
      </c>
    </row>
    <row r="104" spans="1:13">
      <c r="A104" s="172" t="s">
        <v>344</v>
      </c>
      <c r="B104" s="172" t="s">
        <v>222</v>
      </c>
      <c r="C104" s="5" t="str">
        <f t="shared" si="6"/>
        <v>LEIBMANN LAURENT</v>
      </c>
      <c r="D104" s="186" t="s">
        <v>9</v>
      </c>
      <c r="E104" s="145" t="s">
        <v>10</v>
      </c>
      <c r="F104" s="16">
        <f>'joueurs  '!F97</f>
        <v>19.3</v>
      </c>
      <c r="G104" s="89" t="s">
        <v>341</v>
      </c>
      <c r="H104" s="192">
        <v>47203021</v>
      </c>
      <c r="I104" s="141" t="str">
        <f t="shared" si="7"/>
        <v>H2</v>
      </c>
      <c r="J104" s="5">
        <f>'Feuille saisie score '!J97</f>
        <v>16</v>
      </c>
      <c r="K104" s="5">
        <f>'Feuille saisie score '!K97</f>
        <v>35</v>
      </c>
      <c r="L104" s="5">
        <f>'Feuille saisie score '!L97</f>
        <v>10</v>
      </c>
      <c r="M104" s="5">
        <f>'Feuille saisie score '!M97</f>
        <v>28</v>
      </c>
    </row>
    <row r="105" spans="1:13">
      <c r="A105" s="172" t="s">
        <v>231</v>
      </c>
      <c r="B105" s="172" t="s">
        <v>232</v>
      </c>
      <c r="C105" s="5" t="str">
        <f t="shared" si="6"/>
        <v>LESIEUR Anne Valérie</v>
      </c>
      <c r="D105" s="186" t="s">
        <v>9</v>
      </c>
      <c r="E105" s="62" t="s">
        <v>19</v>
      </c>
      <c r="F105" s="16" t="e">
        <f>'joueurs  '!#REF!</f>
        <v>#REF!</v>
      </c>
      <c r="G105" s="61" t="s">
        <v>228</v>
      </c>
      <c r="H105" s="194">
        <v>47148251</v>
      </c>
      <c r="I105" s="141" t="e">
        <f t="shared" si="7"/>
        <v>#REF!</v>
      </c>
      <c r="J105" s="5" t="e">
        <f>'Feuille saisie score '!#REF!</f>
        <v>#REF!</v>
      </c>
      <c r="K105" s="5" t="e">
        <f>'Feuille saisie score '!#REF!</f>
        <v>#REF!</v>
      </c>
      <c r="L105" s="5" t="e">
        <f>'Feuille saisie score '!#REF!</f>
        <v>#REF!</v>
      </c>
      <c r="M105" s="5" t="e">
        <f>'Feuille saisie score '!#REF!</f>
        <v>#REF!</v>
      </c>
    </row>
    <row r="106" spans="1:13">
      <c r="A106" s="172" t="s">
        <v>231</v>
      </c>
      <c r="B106" s="172" t="s">
        <v>50</v>
      </c>
      <c r="C106" s="5" t="str">
        <f t="shared" si="6"/>
        <v>LESIEUR Philippe</v>
      </c>
      <c r="D106" s="186" t="s">
        <v>9</v>
      </c>
      <c r="E106" s="62" t="s">
        <v>10</v>
      </c>
      <c r="F106" s="16" t="e">
        <f>'joueurs  '!#REF!</f>
        <v>#REF!</v>
      </c>
      <c r="G106" s="61" t="s">
        <v>228</v>
      </c>
      <c r="H106" s="192">
        <v>520578047</v>
      </c>
      <c r="I106" s="141" t="e">
        <f t="shared" si="7"/>
        <v>#REF!</v>
      </c>
      <c r="J106" s="5" t="e">
        <f>'Feuille saisie score '!#REF!</f>
        <v>#REF!</v>
      </c>
      <c r="K106" s="5" t="e">
        <f>'Feuille saisie score '!#REF!</f>
        <v>#REF!</v>
      </c>
      <c r="L106" s="5" t="e">
        <f>'Feuille saisie score '!#REF!</f>
        <v>#REF!</v>
      </c>
      <c r="M106" s="5" t="e">
        <f>'Feuille saisie score '!#REF!</f>
        <v>#REF!</v>
      </c>
    </row>
    <row r="107" spans="1:13">
      <c r="A107" s="172" t="s">
        <v>36</v>
      </c>
      <c r="B107" s="172" t="s">
        <v>37</v>
      </c>
      <c r="C107" s="5" t="str">
        <f t="shared" si="6"/>
        <v>LETHONGSAVARN Vivien</v>
      </c>
      <c r="D107" s="10" t="s">
        <v>22</v>
      </c>
      <c r="E107" s="10" t="s">
        <v>10</v>
      </c>
      <c r="F107" s="16">
        <f>'joueurs  '!F98</f>
        <v>24.3</v>
      </c>
      <c r="G107" s="163" t="s">
        <v>14</v>
      </c>
      <c r="H107" s="192">
        <v>545649245</v>
      </c>
      <c r="I107" s="141" t="str">
        <f t="shared" si="7"/>
        <v>H2</v>
      </c>
      <c r="J107" s="5">
        <f>'Feuille saisie score '!J98</f>
        <v>16</v>
      </c>
      <c r="K107" s="5">
        <f>'Feuille saisie score '!K98</f>
        <v>41</v>
      </c>
      <c r="L107" s="5">
        <f>'Feuille saisie score '!L98</f>
        <v>11</v>
      </c>
      <c r="M107" s="5">
        <f>'Feuille saisie score '!M98</f>
        <v>31</v>
      </c>
    </row>
    <row r="108" spans="1:13">
      <c r="A108" s="182" t="s">
        <v>7</v>
      </c>
      <c r="B108" s="182" t="s">
        <v>8</v>
      </c>
      <c r="C108" s="5" t="str">
        <f t="shared" si="6"/>
        <v>LEURS JEFF</v>
      </c>
      <c r="D108" s="186" t="s">
        <v>9</v>
      </c>
      <c r="E108" s="6" t="s">
        <v>10</v>
      </c>
      <c r="F108" s="16">
        <f>'joueurs  '!F99</f>
        <v>11.5</v>
      </c>
      <c r="G108" s="162" t="s">
        <v>11</v>
      </c>
      <c r="H108" s="192">
        <v>525212217</v>
      </c>
      <c r="I108" s="141" t="str">
        <f t="shared" si="7"/>
        <v>H1</v>
      </c>
      <c r="J108" s="5">
        <f>'Feuille saisie score '!J99</f>
        <v>21</v>
      </c>
      <c r="K108" s="5">
        <f>'Feuille saisie score '!K99</f>
        <v>34</v>
      </c>
      <c r="L108" s="5">
        <f>'Feuille saisie score '!L99</f>
        <v>18</v>
      </c>
      <c r="M108" s="5">
        <f>'Feuille saisie score '!M99</f>
        <v>30</v>
      </c>
    </row>
    <row r="109" spans="1:13" ht="30">
      <c r="A109" s="173" t="s">
        <v>194</v>
      </c>
      <c r="B109" s="173" t="s">
        <v>195</v>
      </c>
      <c r="C109" s="5" t="str">
        <f t="shared" si="6"/>
        <v>LIGOUGNE  JEAN CHRISTOPHE</v>
      </c>
      <c r="D109" s="187" t="s">
        <v>9</v>
      </c>
      <c r="E109" s="148" t="s">
        <v>10</v>
      </c>
      <c r="F109" s="16">
        <f>'joueurs  '!F100</f>
        <v>16.2</v>
      </c>
      <c r="G109" s="80" t="s">
        <v>190</v>
      </c>
      <c r="H109" s="192">
        <v>520895203</v>
      </c>
      <c r="I109" s="141" t="str">
        <f t="shared" si="7"/>
        <v>H2</v>
      </c>
      <c r="J109" s="5">
        <f>'Feuille saisie score '!J100</f>
        <v>15</v>
      </c>
      <c r="K109" s="5">
        <f>'Feuille saisie score '!K100</f>
        <v>30</v>
      </c>
      <c r="L109" s="5">
        <f>'Feuille saisie score '!L100</f>
        <v>15</v>
      </c>
      <c r="M109" s="5">
        <f>'Feuille saisie score '!M100</f>
        <v>28</v>
      </c>
    </row>
    <row r="110" spans="1:13">
      <c r="A110" s="172" t="s">
        <v>233</v>
      </c>
      <c r="B110" s="172" t="s">
        <v>234</v>
      </c>
      <c r="C110" s="5" t="str">
        <f t="shared" si="6"/>
        <v>LOYER Vincent</v>
      </c>
      <c r="D110" s="186" t="s">
        <v>9</v>
      </c>
      <c r="E110" s="62" t="s">
        <v>10</v>
      </c>
      <c r="F110" s="16">
        <f>'joueurs  '!F101</f>
        <v>9.6999999999999993</v>
      </c>
      <c r="G110" s="61" t="s">
        <v>228</v>
      </c>
      <c r="H110" s="193">
        <v>513082292</v>
      </c>
      <c r="I110" s="141" t="str">
        <f t="shared" si="7"/>
        <v>H1</v>
      </c>
      <c r="J110" s="5">
        <f>'Feuille saisie score '!J101</f>
        <v>17</v>
      </c>
      <c r="K110" s="5">
        <f>'Feuille saisie score '!K101</f>
        <v>26</v>
      </c>
      <c r="L110" s="5">
        <f>'Feuille saisie score '!L101</f>
        <v>15</v>
      </c>
      <c r="M110" s="5">
        <f>'Feuille saisie score '!M101</f>
        <v>27</v>
      </c>
    </row>
    <row r="111" spans="1:13">
      <c r="A111" s="172" t="s">
        <v>126</v>
      </c>
      <c r="B111" s="172" t="s">
        <v>127</v>
      </c>
      <c r="C111" s="5" t="str">
        <f t="shared" si="6"/>
        <v>LUCQ Laurent</v>
      </c>
      <c r="D111" s="143" t="s">
        <v>22</v>
      </c>
      <c r="E111" s="143" t="s">
        <v>10</v>
      </c>
      <c r="F111" s="16">
        <f>'joueurs  '!F102</f>
        <v>22.2</v>
      </c>
      <c r="G111" s="32" t="s">
        <v>128</v>
      </c>
      <c r="H111" s="192">
        <v>48143143</v>
      </c>
      <c r="I111" s="141" t="str">
        <f t="shared" si="7"/>
        <v>H2</v>
      </c>
      <c r="J111" s="5">
        <f>'Feuille saisie score '!J102</f>
        <v>11</v>
      </c>
      <c r="K111" s="5">
        <f>'Feuille saisie score '!K102</f>
        <v>28</v>
      </c>
      <c r="L111" s="5">
        <f>'Feuille saisie score '!L102</f>
        <v>7</v>
      </c>
      <c r="M111" s="5">
        <f>'Feuille saisie score '!M102</f>
        <v>26</v>
      </c>
    </row>
    <row r="112" spans="1:13" ht="15.75">
      <c r="A112" s="178" t="s">
        <v>117</v>
      </c>
      <c r="B112" s="178" t="s">
        <v>118</v>
      </c>
      <c r="C112" s="5" t="str">
        <f t="shared" si="6"/>
        <v>LUGIER Christian</v>
      </c>
      <c r="D112" s="187" t="s">
        <v>90</v>
      </c>
      <c r="E112" s="142" t="s">
        <v>10</v>
      </c>
      <c r="F112" s="16">
        <f>'joueurs  '!F103</f>
        <v>39.700000000000003</v>
      </c>
      <c r="G112" s="86" t="s">
        <v>78</v>
      </c>
      <c r="H112" s="202" t="s">
        <v>120</v>
      </c>
      <c r="I112" s="141" t="str">
        <f t="shared" si="7"/>
        <v>H3</v>
      </c>
      <c r="J112" s="5">
        <f>'Feuille saisie score '!J103</f>
        <v>2</v>
      </c>
      <c r="K112" s="5">
        <f>'Feuille saisie score '!K103</f>
        <v>24</v>
      </c>
      <c r="L112" s="5">
        <f>'Feuille saisie score '!L103</f>
        <v>4</v>
      </c>
      <c r="M112" s="5">
        <f>'Feuille saisie score '!M103</f>
        <v>27</v>
      </c>
    </row>
    <row r="113" spans="1:13">
      <c r="A113" s="172" t="s">
        <v>241</v>
      </c>
      <c r="B113" s="172" t="s">
        <v>112</v>
      </c>
      <c r="C113" s="5" t="str">
        <f t="shared" si="6"/>
        <v>LUTTMANN Emmanuel</v>
      </c>
      <c r="D113" s="186" t="s">
        <v>9</v>
      </c>
      <c r="E113" s="62" t="s">
        <v>10</v>
      </c>
      <c r="F113" s="16">
        <f>'joueurs  '!F104</f>
        <v>24.8</v>
      </c>
      <c r="G113" s="61" t="s">
        <v>228</v>
      </c>
      <c r="H113" s="194">
        <v>542250199</v>
      </c>
      <c r="I113" s="141" t="str">
        <f t="shared" si="7"/>
        <v>H3</v>
      </c>
      <c r="J113" s="5">
        <f>'Feuille saisie score '!J104</f>
        <v>8</v>
      </c>
      <c r="K113" s="5">
        <f>'Feuille saisie score '!K104</f>
        <v>29</v>
      </c>
      <c r="L113" s="5">
        <f>'Feuille saisie score '!L104</f>
        <v>11</v>
      </c>
      <c r="M113" s="5">
        <f>'Feuille saisie score '!M104</f>
        <v>30</v>
      </c>
    </row>
    <row r="114" spans="1:13">
      <c r="A114" s="172" t="s">
        <v>242</v>
      </c>
      <c r="B114" s="172" t="s">
        <v>166</v>
      </c>
      <c r="C114" s="5" t="str">
        <f t="shared" si="6"/>
        <v>MAGI MICHEL</v>
      </c>
      <c r="D114" s="186" t="s">
        <v>9</v>
      </c>
      <c r="E114" s="62" t="s">
        <v>10</v>
      </c>
      <c r="F114" s="16">
        <f>'joueurs  '!F105</f>
        <v>17.7</v>
      </c>
      <c r="G114" s="61" t="s">
        <v>228</v>
      </c>
      <c r="H114" s="172">
        <v>517331354</v>
      </c>
      <c r="I114" s="141" t="str">
        <f t="shared" si="7"/>
        <v>H2</v>
      </c>
      <c r="J114" s="5">
        <f>'Feuille saisie score '!J105</f>
        <v>15</v>
      </c>
      <c r="K114" s="5">
        <f>'Feuille saisie score '!K105</f>
        <v>29</v>
      </c>
      <c r="L114" s="5">
        <f>'Feuille saisie score '!L105</f>
        <v>8</v>
      </c>
      <c r="M114" s="5">
        <f>'Feuille saisie score '!M105</f>
        <v>21</v>
      </c>
    </row>
    <row r="115" spans="1:13">
      <c r="A115" s="172" t="s">
        <v>63</v>
      </c>
      <c r="B115" s="172" t="s">
        <v>64</v>
      </c>
      <c r="C115" s="5" t="str">
        <f t="shared" si="6"/>
        <v>MAJOIS Eric</v>
      </c>
      <c r="D115" s="186" t="s">
        <v>9</v>
      </c>
      <c r="E115" s="95" t="s">
        <v>10</v>
      </c>
      <c r="F115" s="16">
        <f>'joueurs  '!F106</f>
        <v>21.3</v>
      </c>
      <c r="G115" s="14" t="s">
        <v>60</v>
      </c>
      <c r="H115" s="192">
        <v>529362067</v>
      </c>
      <c r="I115" s="141" t="str">
        <f t="shared" si="7"/>
        <v>H2</v>
      </c>
      <c r="J115" s="5">
        <f>'Feuille saisie score '!J106</f>
        <v>7</v>
      </c>
      <c r="K115" s="5">
        <f>'Feuille saisie score '!K106</f>
        <v>19</v>
      </c>
      <c r="L115" s="5">
        <f>'Feuille saisie score '!L106</f>
        <v>7</v>
      </c>
      <c r="M115" s="5">
        <f>'Feuille saisie score '!M106</f>
        <v>17</v>
      </c>
    </row>
    <row r="116" spans="1:13">
      <c r="A116" s="172" t="s">
        <v>308</v>
      </c>
      <c r="B116" s="172" t="s">
        <v>309</v>
      </c>
      <c r="C116" s="5" t="str">
        <f t="shared" si="6"/>
        <v>MANSIOUS CHRISTOPHE</v>
      </c>
      <c r="D116" s="186" t="s">
        <v>9</v>
      </c>
      <c r="E116" s="154" t="s">
        <v>10</v>
      </c>
      <c r="F116" s="16">
        <f>'joueurs  '!F107</f>
        <v>9.1</v>
      </c>
      <c r="G116" s="80" t="s">
        <v>306</v>
      </c>
      <c r="H116" s="195" t="s">
        <v>310</v>
      </c>
      <c r="I116" s="141" t="str">
        <f t="shared" si="7"/>
        <v>H1</v>
      </c>
      <c r="J116" s="5">
        <f>'Feuille saisie score '!J107</f>
        <v>16</v>
      </c>
      <c r="K116" s="5">
        <f>'Feuille saisie score '!K107</f>
        <v>26</v>
      </c>
      <c r="L116" s="5">
        <f>'Feuille saisie score '!L107</f>
        <v>20</v>
      </c>
      <c r="M116" s="5">
        <f>'Feuille saisie score '!M107</f>
        <v>30</v>
      </c>
    </row>
    <row r="117" spans="1:13" ht="15.75">
      <c r="A117" s="183" t="s">
        <v>153</v>
      </c>
      <c r="B117" s="183" t="s">
        <v>154</v>
      </c>
      <c r="C117" s="5" t="str">
        <f t="shared" si="6"/>
        <v>MARINIER FREDERIC</v>
      </c>
      <c r="D117" s="187" t="s">
        <v>9</v>
      </c>
      <c r="E117" s="147" t="s">
        <v>10</v>
      </c>
      <c r="F117" s="16">
        <f>'joueurs  '!F108</f>
        <v>10.6</v>
      </c>
      <c r="G117" s="74" t="s">
        <v>156</v>
      </c>
      <c r="H117" s="206" t="s">
        <v>157</v>
      </c>
      <c r="I117" s="141" t="str">
        <f t="shared" si="7"/>
        <v>H1</v>
      </c>
      <c r="J117" s="5">
        <f>'Feuille saisie score '!J108</f>
        <v>25</v>
      </c>
      <c r="K117" s="5">
        <f>'Feuille saisie score '!K108</f>
        <v>35</v>
      </c>
      <c r="L117" s="5">
        <f>'Feuille saisie score '!L108</f>
        <v>21</v>
      </c>
      <c r="M117" s="5">
        <f>'Feuille saisie score '!M108</f>
        <v>34</v>
      </c>
    </row>
    <row r="118" spans="1:13">
      <c r="A118" s="174" t="s">
        <v>254</v>
      </c>
      <c r="B118" s="174" t="s">
        <v>180</v>
      </c>
      <c r="C118" s="5" t="str">
        <f t="shared" si="6"/>
        <v>MARTY CHRISTIAN</v>
      </c>
      <c r="D118" s="186" t="s">
        <v>9</v>
      </c>
      <c r="E118" s="149" t="s">
        <v>10</v>
      </c>
      <c r="F118" s="16">
        <f>'joueurs  '!F109</f>
        <v>13.1</v>
      </c>
      <c r="G118" s="57" t="s">
        <v>255</v>
      </c>
      <c r="H118" s="192">
        <v>513007140</v>
      </c>
      <c r="I118" s="141" t="str">
        <f t="shared" si="7"/>
        <v>H1</v>
      </c>
      <c r="J118" s="5">
        <f>'Feuille saisie score '!J109</f>
        <v>14</v>
      </c>
      <c r="K118" s="5">
        <f>'Feuille saisie score '!K109</f>
        <v>26</v>
      </c>
      <c r="L118" s="5">
        <f>'Feuille saisie score '!L109</f>
        <v>13</v>
      </c>
      <c r="M118" s="5">
        <f>'Feuille saisie score '!M109</f>
        <v>23</v>
      </c>
    </row>
    <row r="119" spans="1:13">
      <c r="A119" s="172" t="s">
        <v>217</v>
      </c>
      <c r="B119" s="172" t="s">
        <v>218</v>
      </c>
      <c r="C119" s="5" t="str">
        <f t="shared" si="6"/>
        <v>MATTEI VERONIQUE</v>
      </c>
      <c r="D119" s="186" t="s">
        <v>9</v>
      </c>
      <c r="E119" s="149" t="s">
        <v>19</v>
      </c>
      <c r="F119" s="16">
        <f>'joueurs  '!F110</f>
        <v>36.4</v>
      </c>
      <c r="G119" s="57" t="s">
        <v>213</v>
      </c>
      <c r="H119" s="205" t="s">
        <v>219</v>
      </c>
      <c r="I119" s="141" t="str">
        <f t="shared" si="7"/>
        <v>F2</v>
      </c>
      <c r="J119" s="5">
        <f>'Feuille saisie score '!J110</f>
        <v>10</v>
      </c>
      <c r="K119" s="5">
        <f>'Feuille saisie score '!K110</f>
        <v>42</v>
      </c>
      <c r="L119" s="5">
        <f>'Feuille saisie score '!L110</f>
        <v>6</v>
      </c>
      <c r="M119" s="5">
        <f>'Feuille saisie score '!M110</f>
        <v>30</v>
      </c>
    </row>
    <row r="120" spans="1:13">
      <c r="A120" s="172" t="s">
        <v>34</v>
      </c>
      <c r="B120" s="172" t="s">
        <v>35</v>
      </c>
      <c r="C120" s="5" t="str">
        <f t="shared" si="6"/>
        <v>MEDENOUVO Rolic</v>
      </c>
      <c r="D120" s="186" t="s">
        <v>9</v>
      </c>
      <c r="E120" s="10" t="s">
        <v>10</v>
      </c>
      <c r="F120" s="16">
        <f>'joueurs  '!F111</f>
        <v>26.1</v>
      </c>
      <c r="G120" s="163" t="s">
        <v>14</v>
      </c>
      <c r="H120" s="192">
        <v>514651344</v>
      </c>
      <c r="I120" s="141" t="str">
        <f t="shared" si="7"/>
        <v>H3</v>
      </c>
      <c r="J120" s="5">
        <f>'Feuille saisie score '!J111</f>
        <v>10</v>
      </c>
      <c r="K120" s="5">
        <f>'Feuille saisie score '!K111</f>
        <v>32</v>
      </c>
      <c r="L120" s="5">
        <f>'Feuille saisie score '!L111</f>
        <v>15</v>
      </c>
      <c r="M120" s="5">
        <f>'Feuille saisie score '!M111</f>
        <v>42</v>
      </c>
    </row>
    <row r="121" spans="1:13" ht="15.75">
      <c r="A121" s="178" t="s">
        <v>79</v>
      </c>
      <c r="B121" s="178" t="s">
        <v>72</v>
      </c>
      <c r="C121" s="5" t="str">
        <f t="shared" si="6"/>
        <v>MEROUR Stéphane</v>
      </c>
      <c r="D121" s="187" t="s">
        <v>9</v>
      </c>
      <c r="E121" s="142" t="s">
        <v>10</v>
      </c>
      <c r="F121" s="16">
        <f>'joueurs  '!F112</f>
        <v>19.5</v>
      </c>
      <c r="G121" s="86" t="s">
        <v>78</v>
      </c>
      <c r="H121" s="202" t="s">
        <v>81</v>
      </c>
      <c r="I121" s="141" t="str">
        <f t="shared" si="7"/>
        <v>H2</v>
      </c>
      <c r="J121" s="5">
        <f>'Feuille saisie score '!J112</f>
        <v>18</v>
      </c>
      <c r="K121" s="5">
        <f>'Feuille saisie score '!K112</f>
        <v>36</v>
      </c>
      <c r="L121" s="5">
        <f>'Feuille saisie score '!L112</f>
        <v>12</v>
      </c>
      <c r="M121" s="5">
        <f>'Feuille saisie score '!M112</f>
        <v>30</v>
      </c>
    </row>
    <row r="122" spans="1:13" ht="15.75">
      <c r="A122" s="173" t="s">
        <v>202</v>
      </c>
      <c r="B122" s="173" t="s">
        <v>203</v>
      </c>
      <c r="C122" s="5" t="str">
        <f t="shared" si="6"/>
        <v>MEULEMAN DAVID</v>
      </c>
      <c r="D122" s="187" t="s">
        <v>9</v>
      </c>
      <c r="E122" s="148" t="s">
        <v>10</v>
      </c>
      <c r="F122" s="16">
        <f>'joueurs  '!F113</f>
        <v>12.4</v>
      </c>
      <c r="G122" s="80" t="s">
        <v>190</v>
      </c>
      <c r="H122" s="204">
        <v>516537241</v>
      </c>
      <c r="I122" s="141" t="str">
        <f t="shared" si="7"/>
        <v>H1</v>
      </c>
      <c r="J122" s="5">
        <f>'Feuille saisie score '!J113</f>
        <v>13</v>
      </c>
      <c r="K122" s="5">
        <f>'Feuille saisie score '!K113</f>
        <v>21</v>
      </c>
      <c r="L122" s="5">
        <f>'Feuille saisie score '!L113</f>
        <v>19</v>
      </c>
      <c r="M122" s="5">
        <f>'Feuille saisie score '!M113</f>
        <v>32</v>
      </c>
    </row>
    <row r="123" spans="1:13" ht="15.75">
      <c r="A123" s="178" t="s">
        <v>85</v>
      </c>
      <c r="B123" s="178" t="s">
        <v>70</v>
      </c>
      <c r="C123" s="5" t="str">
        <f t="shared" si="6"/>
        <v>MOCAER Elodie</v>
      </c>
      <c r="D123" s="187" t="s">
        <v>9</v>
      </c>
      <c r="E123" s="142" t="s">
        <v>19</v>
      </c>
      <c r="F123" s="16">
        <f>'joueurs  '!F114</f>
        <v>52.8</v>
      </c>
      <c r="G123" s="86" t="s">
        <v>78</v>
      </c>
      <c r="H123" s="202" t="s">
        <v>87</v>
      </c>
      <c r="I123" s="141" t="str">
        <f t="shared" si="7"/>
        <v>F2</v>
      </c>
      <c r="J123" s="5">
        <f>'Feuille saisie score '!J114</f>
        <v>3</v>
      </c>
      <c r="K123" s="5">
        <f>'Feuille saisie score '!K114</f>
        <v>21</v>
      </c>
      <c r="L123" s="5">
        <f>'Feuille saisie score '!L114</f>
        <v>3</v>
      </c>
      <c r="M123" s="5">
        <f>'Feuille saisie score '!M114</f>
        <v>24</v>
      </c>
    </row>
    <row r="124" spans="1:13">
      <c r="A124" s="172" t="s">
        <v>147</v>
      </c>
      <c r="B124" s="172" t="s">
        <v>99</v>
      </c>
      <c r="C124" s="5" t="str">
        <f t="shared" si="6"/>
        <v>MONOT Pierre</v>
      </c>
      <c r="D124" s="186" t="s">
        <v>9</v>
      </c>
      <c r="E124" s="144" t="s">
        <v>10</v>
      </c>
      <c r="F124" s="16">
        <f>'joueurs  '!F115</f>
        <v>14.7</v>
      </c>
      <c r="G124" s="35" t="s">
        <v>139</v>
      </c>
      <c r="H124" s="192">
        <v>529325357</v>
      </c>
      <c r="I124" s="141" t="str">
        <f t="shared" si="7"/>
        <v>H1</v>
      </c>
      <c r="J124" s="5">
        <f>'Feuille saisie score '!J115</f>
        <v>9</v>
      </c>
      <c r="K124" s="5">
        <f>'Feuille saisie score '!K115</f>
        <v>23</v>
      </c>
      <c r="L124" s="5">
        <f>'Feuille saisie score '!L115</f>
        <v>14</v>
      </c>
      <c r="M124" s="5">
        <f>'Feuille saisie score '!M115</f>
        <v>25</v>
      </c>
    </row>
    <row r="125" spans="1:13" ht="15.75">
      <c r="A125" s="175" t="s">
        <v>110</v>
      </c>
      <c r="B125" s="175" t="s">
        <v>44</v>
      </c>
      <c r="C125" s="5" t="str">
        <f t="shared" si="6"/>
        <v>MONTOUT Fabrice</v>
      </c>
      <c r="D125" s="187" t="s">
        <v>9</v>
      </c>
      <c r="E125" s="142" t="s">
        <v>10</v>
      </c>
      <c r="F125" s="16" t="e">
        <f>'joueurs  '!#REF!</f>
        <v>#REF!</v>
      </c>
      <c r="G125" s="86" t="s">
        <v>78</v>
      </c>
      <c r="H125" s="193">
        <v>522101360</v>
      </c>
      <c r="I125" s="141" t="e">
        <f t="shared" si="7"/>
        <v>#REF!</v>
      </c>
      <c r="J125" s="5" t="e">
        <f>'Feuille saisie score '!#REF!</f>
        <v>#REF!</v>
      </c>
      <c r="K125" s="5" t="e">
        <f>'Feuille saisie score '!#REF!</f>
        <v>#REF!</v>
      </c>
      <c r="L125" s="5" t="e">
        <f>'Feuille saisie score '!#REF!</f>
        <v>#REF!</v>
      </c>
      <c r="M125" s="5" t="e">
        <f>'Feuille saisie score '!#REF!</f>
        <v>#REF!</v>
      </c>
    </row>
    <row r="126" spans="1:13" ht="15.75">
      <c r="A126" s="173" t="s">
        <v>169</v>
      </c>
      <c r="B126" s="173" t="s">
        <v>170</v>
      </c>
      <c r="C126" s="5" t="str">
        <f t="shared" si="6"/>
        <v>MOREL PHILIPPE</v>
      </c>
      <c r="D126" s="187" t="s">
        <v>9</v>
      </c>
      <c r="E126" s="147" t="s">
        <v>10</v>
      </c>
      <c r="F126" s="16">
        <f>'joueurs  '!F116</f>
        <v>24</v>
      </c>
      <c r="G126" s="74" t="s">
        <v>156</v>
      </c>
      <c r="H126" s="199" t="s">
        <v>171</v>
      </c>
      <c r="I126" s="141" t="str">
        <f t="shared" si="7"/>
        <v>H2</v>
      </c>
      <c r="J126" s="5">
        <f>'Feuille saisie score '!J116</f>
        <v>15</v>
      </c>
      <c r="K126" s="5">
        <f>'Feuille saisie score '!K116</f>
        <v>37</v>
      </c>
      <c r="L126" s="5">
        <f>'Feuille saisie score '!L116</f>
        <v>9</v>
      </c>
      <c r="M126" s="5">
        <f>'Feuille saisie score '!M116</f>
        <v>32</v>
      </c>
    </row>
    <row r="127" spans="1:13">
      <c r="A127" s="172" t="s">
        <v>387</v>
      </c>
      <c r="B127" s="172" t="s">
        <v>388</v>
      </c>
      <c r="C127" s="5" t="str">
        <f t="shared" si="6"/>
        <v>MORFIN ALAIN</v>
      </c>
      <c r="D127" s="157" t="s">
        <v>22</v>
      </c>
      <c r="E127" s="157" t="s">
        <v>10</v>
      </c>
      <c r="F127" s="16">
        <f>'joueurs  '!F117</f>
        <v>18.2</v>
      </c>
      <c r="G127" s="169" t="s">
        <v>384</v>
      </c>
      <c r="H127" s="197" t="s">
        <v>389</v>
      </c>
      <c r="I127" s="141" t="str">
        <f t="shared" si="7"/>
        <v>H2</v>
      </c>
      <c r="J127" s="5">
        <f>'Feuille saisie score '!J117</f>
        <v>14</v>
      </c>
      <c r="K127" s="5">
        <f>'Feuille saisie score '!K117</f>
        <v>31</v>
      </c>
      <c r="L127" s="5">
        <f>'Feuille saisie score '!L117</f>
        <v>20</v>
      </c>
      <c r="M127" s="5">
        <f>'Feuille saisie score '!M117</f>
        <v>40</v>
      </c>
    </row>
    <row r="128" spans="1:13">
      <c r="A128" s="172" t="s">
        <v>65</v>
      </c>
      <c r="B128" s="172" t="s">
        <v>66</v>
      </c>
      <c r="C128" s="5" t="str">
        <f t="shared" si="6"/>
        <v>MORGANT JAFFEUX Elisabeth</v>
      </c>
      <c r="D128" s="186" t="s">
        <v>9</v>
      </c>
      <c r="E128" s="95" t="s">
        <v>19</v>
      </c>
      <c r="F128" s="16">
        <f>'joueurs  '!F118</f>
        <v>45.1</v>
      </c>
      <c r="G128" s="14" t="s">
        <v>60</v>
      </c>
      <c r="H128" s="192">
        <v>46795342</v>
      </c>
      <c r="I128" s="141" t="str">
        <f t="shared" si="7"/>
        <v>F2</v>
      </c>
      <c r="J128" s="5">
        <f>'Feuille saisie score '!J118</f>
        <v>1</v>
      </c>
      <c r="K128" s="5">
        <f>'Feuille saisie score '!K118</f>
        <v>14</v>
      </c>
      <c r="L128" s="5">
        <f>'Feuille saisie score '!L118</f>
        <v>0</v>
      </c>
      <c r="M128" s="5">
        <f>'Feuille saisie score '!M118</f>
        <v>0</v>
      </c>
    </row>
    <row r="129" spans="1:13">
      <c r="A129" s="172" t="s">
        <v>51</v>
      </c>
      <c r="B129" s="172" t="s">
        <v>52</v>
      </c>
      <c r="C129" s="5" t="str">
        <f t="shared" si="6"/>
        <v>MOSTEFAI Jean-claude</v>
      </c>
      <c r="D129" s="186" t="s">
        <v>9</v>
      </c>
      <c r="E129" s="10" t="s">
        <v>10</v>
      </c>
      <c r="F129" s="16">
        <f>'joueurs  '!F119</f>
        <v>27</v>
      </c>
      <c r="G129" s="163" t="s">
        <v>14</v>
      </c>
      <c r="H129" s="192">
        <v>531707074</v>
      </c>
      <c r="I129" s="141" t="str">
        <f t="shared" si="7"/>
        <v>H3</v>
      </c>
      <c r="J129" s="5">
        <f>'Feuille saisie score '!J119</f>
        <v>11</v>
      </c>
      <c r="K129" s="5">
        <f>'Feuille saisie score '!K119</f>
        <v>33</v>
      </c>
      <c r="L129" s="5">
        <f>'Feuille saisie score '!L119</f>
        <v>9</v>
      </c>
      <c r="M129" s="5">
        <f>'Feuille saisie score '!M119</f>
        <v>32</v>
      </c>
    </row>
    <row r="130" spans="1:13">
      <c r="A130" s="174" t="s">
        <v>140</v>
      </c>
      <c r="B130" s="174" t="s">
        <v>141</v>
      </c>
      <c r="C130" s="5" t="str">
        <f t="shared" si="6"/>
        <v>MOUNIER Frédéric</v>
      </c>
      <c r="D130" s="186" t="s">
        <v>9</v>
      </c>
      <c r="E130" s="144" t="s">
        <v>10</v>
      </c>
      <c r="F130" s="16">
        <f>'joueurs  '!F120</f>
        <v>14.2</v>
      </c>
      <c r="G130" s="35" t="s">
        <v>139</v>
      </c>
      <c r="H130" s="192">
        <v>510679233</v>
      </c>
      <c r="I130" s="141" t="str">
        <f t="shared" si="7"/>
        <v>H1</v>
      </c>
      <c r="J130" s="5">
        <f>'Feuille saisie score '!J120</f>
        <v>13</v>
      </c>
      <c r="K130" s="5">
        <f>'Feuille saisie score '!K120</f>
        <v>23</v>
      </c>
      <c r="L130" s="5">
        <f>'Feuille saisie score '!L120</f>
        <v>17</v>
      </c>
      <c r="M130" s="5">
        <f>'Feuille saisie score '!M120</f>
        <v>30</v>
      </c>
    </row>
    <row r="131" spans="1:13" ht="15.75">
      <c r="A131" s="175" t="s">
        <v>103</v>
      </c>
      <c r="B131" s="175" t="s">
        <v>104</v>
      </c>
      <c r="C131" s="5" t="str">
        <f t="shared" ref="C131:C162" si="8">A131&amp;" "&amp;B131</f>
        <v>NEAU Valentin</v>
      </c>
      <c r="D131" s="187" t="s">
        <v>9</v>
      </c>
      <c r="E131" s="142" t="s">
        <v>10</v>
      </c>
      <c r="F131" s="16" t="e">
        <f>'joueurs  '!#REF!</f>
        <v>#REF!</v>
      </c>
      <c r="G131" s="86" t="s">
        <v>78</v>
      </c>
      <c r="H131" s="198">
        <v>543886144</v>
      </c>
      <c r="I131" s="141" t="e">
        <f t="shared" ref="I131:I162" si="9">IF(E131="H",IF(F131&lt;15.5,"H1",IF(F131&lt;24.5,"H2","H3")),IF(E131="F",IF(F131&lt;24.5,"F1","F2"),""))</f>
        <v>#REF!</v>
      </c>
      <c r="J131" s="5" t="e">
        <f>'Feuille saisie score '!#REF!</f>
        <v>#REF!</v>
      </c>
      <c r="K131" s="5" t="e">
        <f>'Feuille saisie score '!#REF!</f>
        <v>#REF!</v>
      </c>
      <c r="L131" s="5" t="e">
        <f>'Feuille saisie score '!#REF!</f>
        <v>#REF!</v>
      </c>
      <c r="M131" s="5" t="e">
        <f>'Feuille saisie score '!#REF!</f>
        <v>#REF!</v>
      </c>
    </row>
    <row r="132" spans="1:13">
      <c r="A132" s="172" t="s">
        <v>237</v>
      </c>
      <c r="B132" s="172" t="s">
        <v>238</v>
      </c>
      <c r="C132" s="5" t="str">
        <f t="shared" si="8"/>
        <v>NICOLAS Alain</v>
      </c>
      <c r="D132" s="186" t="s">
        <v>9</v>
      </c>
      <c r="E132" s="62" t="s">
        <v>10</v>
      </c>
      <c r="F132" s="16">
        <f>'joueurs  '!F121</f>
        <v>23.4</v>
      </c>
      <c r="G132" s="61" t="s">
        <v>228</v>
      </c>
      <c r="H132" s="194">
        <v>522005321</v>
      </c>
      <c r="I132" s="141" t="str">
        <f t="shared" si="9"/>
        <v>H2</v>
      </c>
      <c r="J132" s="5">
        <f>'Feuille saisie score '!J121</f>
        <v>12</v>
      </c>
      <c r="K132" s="5">
        <f>'Feuille saisie score '!K121</f>
        <v>31</v>
      </c>
      <c r="L132" s="5">
        <f>'Feuille saisie score '!L121</f>
        <v>4</v>
      </c>
      <c r="M132" s="5">
        <f>'Feuille saisie score '!M121</f>
        <v>20</v>
      </c>
    </row>
    <row r="133" spans="1:13">
      <c r="A133" s="172" t="s">
        <v>326</v>
      </c>
      <c r="B133" s="172" t="s">
        <v>238</v>
      </c>
      <c r="C133" s="5" t="str">
        <f t="shared" si="8"/>
        <v>NUGUES Alain</v>
      </c>
      <c r="D133" s="186" t="s">
        <v>9</v>
      </c>
      <c r="E133" s="144" t="s">
        <v>10</v>
      </c>
      <c r="F133" s="16">
        <f>'joueurs  '!F122</f>
        <v>38.6</v>
      </c>
      <c r="G133" s="35" t="s">
        <v>323</v>
      </c>
      <c r="H133" s="192">
        <v>44021187</v>
      </c>
      <c r="I133" s="141" t="str">
        <f t="shared" si="9"/>
        <v>H3</v>
      </c>
      <c r="J133" s="5">
        <f>'Feuille saisie score '!J122</f>
        <v>2</v>
      </c>
      <c r="K133" s="5">
        <f>'Feuille saisie score '!K122</f>
        <v>25</v>
      </c>
      <c r="L133" s="5">
        <f>'Feuille saisie score '!L122</f>
        <v>5</v>
      </c>
      <c r="M133" s="5">
        <f>'Feuille saisie score '!M122</f>
        <v>30</v>
      </c>
    </row>
    <row r="134" spans="1:13">
      <c r="A134" s="174" t="s">
        <v>326</v>
      </c>
      <c r="B134" s="174" t="s">
        <v>327</v>
      </c>
      <c r="C134" s="5" t="str">
        <f t="shared" si="8"/>
        <v>NUGUES Françoise</v>
      </c>
      <c r="D134" s="144" t="s">
        <v>22</v>
      </c>
      <c r="E134" s="144" t="s">
        <v>19</v>
      </c>
      <c r="F134" s="16">
        <f>'joueurs  '!F123</f>
        <v>24.3</v>
      </c>
      <c r="G134" s="35" t="s">
        <v>323</v>
      </c>
      <c r="H134" s="192">
        <v>44022185</v>
      </c>
      <c r="I134" s="141" t="str">
        <f t="shared" si="9"/>
        <v>F1</v>
      </c>
      <c r="J134" s="5">
        <f>'Feuille saisie score '!J123</f>
        <v>7</v>
      </c>
      <c r="K134" s="5">
        <f>'Feuille saisie score '!K123</f>
        <v>23</v>
      </c>
      <c r="L134" s="5">
        <f>'Feuille saisie score '!L123</f>
        <v>8</v>
      </c>
      <c r="M134" s="5">
        <f>'Feuille saisie score '!M123</f>
        <v>24</v>
      </c>
    </row>
    <row r="135" spans="1:13">
      <c r="A135" s="174" t="s">
        <v>339</v>
      </c>
      <c r="B135" s="174" t="s">
        <v>340</v>
      </c>
      <c r="C135" s="5" t="str">
        <f t="shared" si="8"/>
        <v>PARISSE JEAN-LOUIS</v>
      </c>
      <c r="D135" s="186" t="s">
        <v>9</v>
      </c>
      <c r="E135" s="145" t="s">
        <v>10</v>
      </c>
      <c r="F135" s="16">
        <f>'joueurs  '!F124</f>
        <v>16</v>
      </c>
      <c r="G135" s="89" t="s">
        <v>341</v>
      </c>
      <c r="H135" s="192">
        <v>44719097</v>
      </c>
      <c r="I135" s="141" t="str">
        <f t="shared" si="9"/>
        <v>H2</v>
      </c>
      <c r="J135" s="5">
        <f>'Feuille saisie score '!J124</f>
        <v>12</v>
      </c>
      <c r="K135" s="5">
        <f>'Feuille saisie score '!K124</f>
        <v>24</v>
      </c>
      <c r="L135" s="5">
        <f>'Feuille saisie score '!L124</f>
        <v>21</v>
      </c>
      <c r="M135" s="5">
        <f>'Feuille saisie score '!M124</f>
        <v>37</v>
      </c>
    </row>
    <row r="136" spans="1:13">
      <c r="A136" s="172" t="s">
        <v>339</v>
      </c>
      <c r="B136" s="172" t="s">
        <v>265</v>
      </c>
      <c r="C136" s="5" t="str">
        <f t="shared" si="8"/>
        <v>PARISSE AGNES</v>
      </c>
      <c r="D136" s="186" t="s">
        <v>9</v>
      </c>
      <c r="E136" s="157" t="s">
        <v>19</v>
      </c>
      <c r="F136" s="16">
        <f>'joueurs  '!F125</f>
        <v>23</v>
      </c>
      <c r="G136" s="169" t="s">
        <v>384</v>
      </c>
      <c r="H136" s="197" t="s">
        <v>386</v>
      </c>
      <c r="I136" s="141" t="str">
        <f t="shared" si="9"/>
        <v>F1</v>
      </c>
      <c r="J136" s="5">
        <f>'Feuille saisie score '!J125</f>
        <v>8</v>
      </c>
      <c r="K136" s="5">
        <f>'Feuille saisie score '!K125</f>
        <v>25</v>
      </c>
      <c r="L136" s="5">
        <f>'Feuille saisie score '!L125</f>
        <v>10</v>
      </c>
      <c r="M136" s="5">
        <f>'Feuille saisie score '!M125</f>
        <v>25</v>
      </c>
    </row>
    <row r="137" spans="1:13">
      <c r="A137" s="172" t="s">
        <v>142</v>
      </c>
      <c r="B137" s="172" t="s">
        <v>143</v>
      </c>
      <c r="C137" s="5" t="str">
        <f t="shared" si="8"/>
        <v>PAUGAM  Sophie</v>
      </c>
      <c r="D137" s="186" t="s">
        <v>9</v>
      </c>
      <c r="E137" s="145" t="s">
        <v>19</v>
      </c>
      <c r="F137" s="16">
        <f>'joueurs  '!F126</f>
        <v>41.7</v>
      </c>
      <c r="G137" s="35" t="s">
        <v>139</v>
      </c>
      <c r="H137" s="192">
        <v>42327206</v>
      </c>
      <c r="I137" s="141" t="str">
        <f t="shared" si="9"/>
        <v>F2</v>
      </c>
      <c r="J137" s="5">
        <f>'Feuille saisie score '!J126</f>
        <v>12</v>
      </c>
      <c r="K137" s="5">
        <f>'Feuille saisie score '!K126</f>
        <v>46</v>
      </c>
      <c r="L137" s="5">
        <f>'Feuille saisie score '!L126</f>
        <v>8</v>
      </c>
      <c r="M137" s="5">
        <f>'Feuille saisie score '!M126</f>
        <v>32</v>
      </c>
    </row>
    <row r="138" spans="1:13">
      <c r="A138" s="172" t="s">
        <v>142</v>
      </c>
      <c r="B138" s="172" t="s">
        <v>144</v>
      </c>
      <c r="C138" s="5" t="str">
        <f t="shared" si="8"/>
        <v>PAUGAM Loic</v>
      </c>
      <c r="D138" s="186" t="s">
        <v>9</v>
      </c>
      <c r="E138" s="144" t="s">
        <v>10</v>
      </c>
      <c r="F138" s="16">
        <f>'joueurs  '!F127</f>
        <v>27.2</v>
      </c>
      <c r="G138" s="35" t="s">
        <v>139</v>
      </c>
      <c r="H138" s="192">
        <v>513245099</v>
      </c>
      <c r="I138" s="141" t="str">
        <f t="shared" si="9"/>
        <v>H3</v>
      </c>
      <c r="J138" s="5">
        <f>'Feuille saisie score '!J127</f>
        <v>16</v>
      </c>
      <c r="K138" s="5">
        <f>'Feuille saisie score '!K127</f>
        <v>45</v>
      </c>
      <c r="L138" s="5">
        <f>'Feuille saisie score '!L127</f>
        <v>14</v>
      </c>
      <c r="M138" s="5">
        <f>'Feuille saisie score '!M127</f>
        <v>39</v>
      </c>
    </row>
    <row r="139" spans="1:13">
      <c r="A139" s="172" t="s">
        <v>359</v>
      </c>
      <c r="B139" s="172" t="s">
        <v>159</v>
      </c>
      <c r="C139" s="5" t="str">
        <f t="shared" si="8"/>
        <v>PEAULT FRANCK</v>
      </c>
      <c r="D139" s="186" t="s">
        <v>9</v>
      </c>
      <c r="E139" s="145" t="s">
        <v>10</v>
      </c>
      <c r="F139" s="16">
        <f>'joueurs  '!F128</f>
        <v>8.4</v>
      </c>
      <c r="G139" s="89" t="s">
        <v>341</v>
      </c>
      <c r="H139" s="192">
        <v>521429152</v>
      </c>
      <c r="I139" s="141" t="str">
        <f t="shared" si="9"/>
        <v>H1</v>
      </c>
      <c r="J139" s="5">
        <f>'Feuille saisie score '!J128</f>
        <v>19</v>
      </c>
      <c r="K139" s="5">
        <f>'Feuille saisie score '!K128</f>
        <v>30</v>
      </c>
      <c r="L139" s="5">
        <f>'Feuille saisie score '!L128</f>
        <v>25</v>
      </c>
      <c r="M139" s="5">
        <f>'Feuille saisie score '!M128</f>
        <v>35</v>
      </c>
    </row>
    <row r="140" spans="1:13">
      <c r="A140" s="172" t="s">
        <v>224</v>
      </c>
      <c r="B140" s="172" t="s">
        <v>225</v>
      </c>
      <c r="C140" s="5" t="str">
        <f t="shared" si="8"/>
        <v>PENIN Nicolas</v>
      </c>
      <c r="D140" s="186" t="s">
        <v>9</v>
      </c>
      <c r="E140" s="149" t="s">
        <v>10</v>
      </c>
      <c r="F140" s="16">
        <f>'joueurs  '!F129</f>
        <v>27.8</v>
      </c>
      <c r="G140" s="57" t="s">
        <v>213</v>
      </c>
      <c r="H140" s="192">
        <v>531464238</v>
      </c>
      <c r="I140" s="141" t="str">
        <f t="shared" si="9"/>
        <v>H3</v>
      </c>
      <c r="J140" s="5">
        <f>'Feuille saisie score '!J129</f>
        <v>5</v>
      </c>
      <c r="K140" s="5">
        <f>'Feuille saisie score '!K129</f>
        <v>19</v>
      </c>
      <c r="L140" s="5">
        <f>'Feuille saisie score '!L129</f>
        <v>0</v>
      </c>
      <c r="M140" s="5">
        <f>'Feuille saisie score '!M129</f>
        <v>0</v>
      </c>
    </row>
    <row r="141" spans="1:13">
      <c r="A141" s="172" t="s">
        <v>395</v>
      </c>
      <c r="B141" s="172" t="s">
        <v>396</v>
      </c>
      <c r="C141" s="5" t="str">
        <f t="shared" si="8"/>
        <v>PESTA Jonathan</v>
      </c>
      <c r="D141" s="186" t="s">
        <v>9</v>
      </c>
      <c r="E141" s="95" t="s">
        <v>10</v>
      </c>
      <c r="F141" s="16">
        <f>'joueurs  '!F130</f>
        <v>24.1</v>
      </c>
      <c r="G141" s="14" t="s">
        <v>391</v>
      </c>
      <c r="H141" s="172">
        <v>44509307</v>
      </c>
      <c r="I141" s="141" t="str">
        <f t="shared" si="9"/>
        <v>H2</v>
      </c>
      <c r="J141" s="5">
        <f>'Feuille saisie score '!J130</f>
        <v>9</v>
      </c>
      <c r="K141" s="5">
        <f>'Feuille saisie score '!K130</f>
        <v>23</v>
      </c>
      <c r="L141" s="5">
        <f>'Feuille saisie score '!L130</f>
        <v>3</v>
      </c>
      <c r="M141" s="5">
        <f>'Feuille saisie score '!M130</f>
        <v>20</v>
      </c>
    </row>
    <row r="142" spans="1:13">
      <c r="A142" s="174" t="s">
        <v>137</v>
      </c>
      <c r="B142" s="174" t="s">
        <v>102</v>
      </c>
      <c r="C142" s="5" t="str">
        <f t="shared" si="8"/>
        <v>PETIOT Jérôme</v>
      </c>
      <c r="D142" s="186" t="s">
        <v>9</v>
      </c>
      <c r="E142" s="143" t="s">
        <v>10</v>
      </c>
      <c r="F142" s="16">
        <f>'joueurs  '!F131</f>
        <v>25.4</v>
      </c>
      <c r="G142" s="32" t="s">
        <v>128</v>
      </c>
      <c r="H142" s="192">
        <v>535805193</v>
      </c>
      <c r="I142" s="141" t="str">
        <f t="shared" si="9"/>
        <v>H3</v>
      </c>
      <c r="J142" s="5">
        <f>'Feuille saisie score '!J131</f>
        <v>7</v>
      </c>
      <c r="K142" s="5">
        <f>'Feuille saisie score '!K131</f>
        <v>19</v>
      </c>
      <c r="L142" s="5">
        <f>'Feuille saisie score '!L131</f>
        <v>5</v>
      </c>
      <c r="M142" s="5">
        <f>'Feuille saisie score '!M131</f>
        <v>20</v>
      </c>
    </row>
    <row r="143" spans="1:13">
      <c r="A143" s="172" t="s">
        <v>397</v>
      </c>
      <c r="B143" s="172" t="s">
        <v>398</v>
      </c>
      <c r="C143" s="5" t="str">
        <f t="shared" si="8"/>
        <v>PETITFRERE Olivier</v>
      </c>
      <c r="D143" s="186" t="s">
        <v>9</v>
      </c>
      <c r="E143" s="95" t="s">
        <v>10</v>
      </c>
      <c r="F143" s="16">
        <f>'joueurs  '!F132</f>
        <v>14.5</v>
      </c>
      <c r="G143" s="14" t="s">
        <v>391</v>
      </c>
      <c r="H143" s="172">
        <v>536829228</v>
      </c>
      <c r="I143" s="141" t="str">
        <f t="shared" si="9"/>
        <v>H1</v>
      </c>
      <c r="J143" s="5">
        <f>'Feuille saisie score '!J132</f>
        <v>17</v>
      </c>
      <c r="K143" s="5">
        <f>'Feuille saisie score '!K132</f>
        <v>30</v>
      </c>
      <c r="L143" s="5">
        <f>'Feuille saisie score '!L132</f>
        <v>23</v>
      </c>
      <c r="M143" s="5">
        <f>'Feuille saisie score '!M132</f>
        <v>37</v>
      </c>
    </row>
    <row r="144" spans="1:13">
      <c r="A144" s="172" t="s">
        <v>286</v>
      </c>
      <c r="B144" s="172" t="s">
        <v>287</v>
      </c>
      <c r="C144" s="5" t="str">
        <f t="shared" si="8"/>
        <v>PICARD christophe</v>
      </c>
      <c r="D144" s="186" t="s">
        <v>9</v>
      </c>
      <c r="E144" s="152" t="s">
        <v>10</v>
      </c>
      <c r="F144" s="16">
        <f>'joueurs  '!F133</f>
        <v>28.9</v>
      </c>
      <c r="G144" s="74" t="s">
        <v>276</v>
      </c>
      <c r="H144" s="192">
        <v>512647120</v>
      </c>
      <c r="I144" s="141" t="str">
        <f t="shared" si="9"/>
        <v>H3</v>
      </c>
      <c r="J144" s="5">
        <f>'Feuille saisie score '!J133</f>
        <v>5</v>
      </c>
      <c r="K144" s="5">
        <f>'Feuille saisie score '!K133</f>
        <v>27</v>
      </c>
      <c r="L144" s="5">
        <f>'Feuille saisie score '!L133</f>
        <v>7</v>
      </c>
      <c r="M144" s="5">
        <f>'Feuille saisie score '!M133</f>
        <v>31</v>
      </c>
    </row>
    <row r="145" spans="1:13">
      <c r="A145" s="174" t="s">
        <v>382</v>
      </c>
      <c r="B145" s="174" t="s">
        <v>383</v>
      </c>
      <c r="C145" s="5" t="str">
        <f t="shared" si="8"/>
        <v>PIERRE  HERVE</v>
      </c>
      <c r="D145" s="186" t="s">
        <v>9</v>
      </c>
      <c r="E145" s="157" t="s">
        <v>10</v>
      </c>
      <c r="F145" s="16">
        <f>'joueurs  '!F134</f>
        <v>17.5</v>
      </c>
      <c r="G145" s="169" t="s">
        <v>384</v>
      </c>
      <c r="H145" s="197" t="s">
        <v>385</v>
      </c>
      <c r="I145" s="141" t="str">
        <f t="shared" si="9"/>
        <v>H2</v>
      </c>
      <c r="J145" s="5">
        <f>'Feuille saisie score '!J134</f>
        <v>18</v>
      </c>
      <c r="K145" s="5">
        <f>'Feuille saisie score '!K134</f>
        <v>34</v>
      </c>
      <c r="L145" s="5">
        <f>'Feuille saisie score '!L134</f>
        <v>19</v>
      </c>
      <c r="M145" s="5">
        <f>'Feuille saisie score '!M134</f>
        <v>37</v>
      </c>
    </row>
    <row r="146" spans="1:13">
      <c r="A146" s="172" t="s">
        <v>251</v>
      </c>
      <c r="B146" s="172" t="s">
        <v>44</v>
      </c>
      <c r="C146" s="5" t="str">
        <f t="shared" si="8"/>
        <v>POULALION Fabrice</v>
      </c>
      <c r="D146" s="186" t="s">
        <v>9</v>
      </c>
      <c r="E146" s="150" t="s">
        <v>10</v>
      </c>
      <c r="F146" s="16">
        <f>'joueurs  '!F135</f>
        <v>15</v>
      </c>
      <c r="G146" s="66" t="s">
        <v>244</v>
      </c>
      <c r="H146" s="201">
        <v>522013330</v>
      </c>
      <c r="I146" s="141" t="str">
        <f t="shared" si="9"/>
        <v>H1</v>
      </c>
      <c r="J146" s="5">
        <f>'Feuille saisie score '!J135</f>
        <v>17</v>
      </c>
      <c r="K146" s="5">
        <f>'Feuille saisie score '!K135</f>
        <v>30</v>
      </c>
      <c r="L146" s="5">
        <f>'Feuille saisie score '!L135</f>
        <v>19</v>
      </c>
      <c r="M146" s="5">
        <f>'Feuille saisie score '!M135</f>
        <v>34</v>
      </c>
    </row>
    <row r="147" spans="1:13">
      <c r="A147" s="172" t="s">
        <v>318</v>
      </c>
      <c r="B147" s="172" t="s">
        <v>319</v>
      </c>
      <c r="C147" s="5" t="str">
        <f t="shared" si="8"/>
        <v>PRADERE GUILLAUME</v>
      </c>
      <c r="D147" s="186" t="s">
        <v>9</v>
      </c>
      <c r="E147" s="154" t="s">
        <v>10</v>
      </c>
      <c r="F147" s="16">
        <f>'joueurs  '!F136</f>
        <v>14.4</v>
      </c>
      <c r="G147" s="80" t="s">
        <v>306</v>
      </c>
      <c r="H147" s="195" t="s">
        <v>320</v>
      </c>
      <c r="I147" s="141" t="str">
        <f t="shared" si="9"/>
        <v>H1</v>
      </c>
      <c r="J147" s="5">
        <f>'Feuille saisie score '!J136</f>
        <v>20</v>
      </c>
      <c r="K147" s="5">
        <f>'Feuille saisie score '!K136</f>
        <v>34</v>
      </c>
      <c r="L147" s="5">
        <f>'Feuille saisie score '!L136</f>
        <v>10</v>
      </c>
      <c r="M147" s="5">
        <f>'Feuille saisie score '!M136</f>
        <v>20</v>
      </c>
    </row>
    <row r="148" spans="1:13">
      <c r="A148" s="172" t="s">
        <v>145</v>
      </c>
      <c r="B148" s="172" t="s">
        <v>146</v>
      </c>
      <c r="C148" s="5" t="str">
        <f t="shared" si="8"/>
        <v>PRAUD Michel</v>
      </c>
      <c r="D148" s="186" t="s">
        <v>9</v>
      </c>
      <c r="E148" s="144" t="s">
        <v>10</v>
      </c>
      <c r="F148" s="16">
        <f>'joueurs  '!F137</f>
        <v>39.6</v>
      </c>
      <c r="G148" s="35" t="s">
        <v>139</v>
      </c>
      <c r="H148" s="196">
        <v>43057034</v>
      </c>
      <c r="I148" s="141" t="str">
        <f t="shared" si="9"/>
        <v>H3</v>
      </c>
      <c r="J148" s="5">
        <f>'Feuille saisie score '!J137</f>
        <v>4</v>
      </c>
      <c r="K148" s="5">
        <f>'Feuille saisie score '!K137</f>
        <v>25</v>
      </c>
      <c r="L148" s="5">
        <f>'Feuille saisie score '!L137</f>
        <v>6</v>
      </c>
      <c r="M148" s="5">
        <f>'Feuille saisie score '!M137</f>
        <v>32</v>
      </c>
    </row>
    <row r="149" spans="1:13">
      <c r="A149" s="172" t="s">
        <v>281</v>
      </c>
      <c r="B149" s="172" t="s">
        <v>234</v>
      </c>
      <c r="C149" s="5" t="str">
        <f t="shared" si="8"/>
        <v>PREVOST Vincent</v>
      </c>
      <c r="D149" s="186" t="s">
        <v>9</v>
      </c>
      <c r="E149" s="152" t="s">
        <v>10</v>
      </c>
      <c r="F149" s="16">
        <f>'joueurs  '!F138</f>
        <v>37.799999999999997</v>
      </c>
      <c r="G149" s="74" t="s">
        <v>276</v>
      </c>
      <c r="H149" s="192">
        <v>511512339</v>
      </c>
      <c r="I149" s="141" t="str">
        <f t="shared" si="9"/>
        <v>H3</v>
      </c>
      <c r="J149" s="5">
        <f>'Feuille saisie score '!J138</f>
        <v>1</v>
      </c>
      <c r="K149" s="5">
        <f>'Feuille saisie score '!K138</f>
        <v>24</v>
      </c>
      <c r="L149" s="5">
        <f>'Feuille saisie score '!L138</f>
        <v>3</v>
      </c>
      <c r="M149" s="5">
        <f>'Feuille saisie score '!M138</f>
        <v>33</v>
      </c>
    </row>
    <row r="150" spans="1:13">
      <c r="A150" s="172" t="s">
        <v>20</v>
      </c>
      <c r="B150" s="172" t="s">
        <v>21</v>
      </c>
      <c r="C150" s="5" t="str">
        <f t="shared" si="8"/>
        <v>QUERBES Patrice</v>
      </c>
      <c r="D150" s="10" t="s">
        <v>22</v>
      </c>
      <c r="E150" s="10" t="s">
        <v>10</v>
      </c>
      <c r="F150" s="16">
        <f>'joueurs  '!F139</f>
        <v>39.4</v>
      </c>
      <c r="G150" s="163" t="s">
        <v>14</v>
      </c>
      <c r="H150" s="196">
        <v>44455352</v>
      </c>
      <c r="I150" s="141" t="str">
        <f t="shared" si="9"/>
        <v>H3</v>
      </c>
      <c r="J150" s="5">
        <f>'Feuille saisie score '!J139</f>
        <v>1</v>
      </c>
      <c r="K150" s="5">
        <f>'Feuille saisie score '!K139</f>
        <v>25</v>
      </c>
      <c r="L150" s="5">
        <f>'Feuille saisie score '!L139</f>
        <v>0</v>
      </c>
      <c r="M150" s="5">
        <f>'Feuille saisie score '!M139</f>
        <v>0</v>
      </c>
    </row>
    <row r="151" spans="1:13">
      <c r="A151" s="172" t="s">
        <v>404</v>
      </c>
      <c r="B151" s="172" t="s">
        <v>405</v>
      </c>
      <c r="C151" s="5" t="str">
        <f t="shared" si="8"/>
        <v>RASANJISON Fleury</v>
      </c>
      <c r="D151" s="186" t="s">
        <v>9</v>
      </c>
      <c r="E151" s="98" t="s">
        <v>10</v>
      </c>
      <c r="F151" s="16">
        <f>'joueurs  '!F140</f>
        <v>14.9</v>
      </c>
      <c r="G151" s="87" t="s">
        <v>406</v>
      </c>
      <c r="H151" s="201">
        <v>534037319</v>
      </c>
      <c r="I151" s="141" t="str">
        <f t="shared" si="9"/>
        <v>H1</v>
      </c>
      <c r="J151" s="5">
        <f>'Feuille saisie score '!J140</f>
        <v>20</v>
      </c>
      <c r="K151" s="5">
        <f>'Feuille saisie score '!K140</f>
        <v>36</v>
      </c>
      <c r="L151" s="5">
        <f>'Feuille saisie score '!L140</f>
        <v>16</v>
      </c>
      <c r="M151" s="5">
        <f>'Feuille saisie score '!M140</f>
        <v>29</v>
      </c>
    </row>
    <row r="152" spans="1:13">
      <c r="A152" s="172" t="s">
        <v>347</v>
      </c>
      <c r="B152" s="172" t="s">
        <v>348</v>
      </c>
      <c r="C152" s="5" t="str">
        <f t="shared" si="8"/>
        <v>REIS NATHALIE</v>
      </c>
      <c r="D152" s="186" t="s">
        <v>9</v>
      </c>
      <c r="E152" s="145" t="s">
        <v>19</v>
      </c>
      <c r="F152" s="16">
        <f>'joueurs  '!F141</f>
        <v>43.4</v>
      </c>
      <c r="G152" s="89" t="s">
        <v>341</v>
      </c>
      <c r="H152" s="192">
        <v>43027342</v>
      </c>
      <c r="I152" s="141" t="str">
        <f t="shared" si="9"/>
        <v>F2</v>
      </c>
      <c r="J152" s="5">
        <f>'Feuille saisie score '!J141</f>
        <v>8</v>
      </c>
      <c r="K152" s="5">
        <f>'Feuille saisie score '!K141</f>
        <v>38</v>
      </c>
      <c r="L152" s="5">
        <f>'Feuille saisie score '!L141</f>
        <v>3</v>
      </c>
      <c r="M152" s="5">
        <f>'Feuille saisie score '!M141</f>
        <v>30</v>
      </c>
    </row>
    <row r="153" spans="1:13" ht="15.75">
      <c r="A153" s="173" t="s">
        <v>208</v>
      </c>
      <c r="B153" s="173" t="s">
        <v>209</v>
      </c>
      <c r="C153" s="5" t="str">
        <f t="shared" si="8"/>
        <v xml:space="preserve">RENAULT PATRICE </v>
      </c>
      <c r="D153" s="187" t="s">
        <v>9</v>
      </c>
      <c r="E153" s="148" t="s">
        <v>10</v>
      </c>
      <c r="F153" s="16">
        <f>'joueurs  '!F142</f>
        <v>24.1</v>
      </c>
      <c r="G153" s="80" t="s">
        <v>190</v>
      </c>
      <c r="H153" s="192">
        <v>538495219</v>
      </c>
      <c r="I153" s="141" t="str">
        <f t="shared" si="9"/>
        <v>H2</v>
      </c>
      <c r="J153" s="5">
        <f>'Feuille saisie score '!J142</f>
        <v>9</v>
      </c>
      <c r="K153" s="5">
        <f>'Feuille saisie score '!K142</f>
        <v>23</v>
      </c>
      <c r="L153" s="5">
        <f>'Feuille saisie score '!L142</f>
        <v>11</v>
      </c>
      <c r="M153" s="5">
        <f>'Feuille saisie score '!M142</f>
        <v>36</v>
      </c>
    </row>
    <row r="154" spans="1:13">
      <c r="A154" s="174" t="s">
        <v>305</v>
      </c>
      <c r="B154" s="174" t="s">
        <v>263</v>
      </c>
      <c r="C154" s="5" t="str">
        <f t="shared" si="8"/>
        <v>REVEL STEPHANE</v>
      </c>
      <c r="D154" s="186" t="s">
        <v>9</v>
      </c>
      <c r="E154" s="154" t="s">
        <v>10</v>
      </c>
      <c r="F154" s="16">
        <f>'joueurs  '!F143</f>
        <v>19.8</v>
      </c>
      <c r="G154" s="80" t="s">
        <v>306</v>
      </c>
      <c r="H154" s="195" t="s">
        <v>307</v>
      </c>
      <c r="I154" s="141" t="str">
        <f t="shared" si="9"/>
        <v>H2</v>
      </c>
      <c r="J154" s="5">
        <f>'Feuille saisie score '!J143</f>
        <v>14</v>
      </c>
      <c r="K154" s="5">
        <f>'Feuille saisie score '!K143</f>
        <v>33</v>
      </c>
      <c r="L154" s="5">
        <f>'Feuille saisie score '!L143</f>
        <v>16</v>
      </c>
      <c r="M154" s="5">
        <f>'Feuille saisie score '!M143</f>
        <v>35</v>
      </c>
    </row>
    <row r="155" spans="1:13">
      <c r="A155" s="172" t="s">
        <v>267</v>
      </c>
      <c r="B155" s="172" t="s">
        <v>268</v>
      </c>
      <c r="C155" s="5" t="str">
        <f t="shared" si="8"/>
        <v>REVENU SYLVAIN</v>
      </c>
      <c r="D155" s="186" t="s">
        <v>9</v>
      </c>
      <c r="E155" s="151" t="s">
        <v>10</v>
      </c>
      <c r="F155" s="16">
        <f>'joueurs  '!F144</f>
        <v>22.5</v>
      </c>
      <c r="G155" s="71" t="s">
        <v>264</v>
      </c>
      <c r="H155" s="192">
        <v>547637245</v>
      </c>
      <c r="I155" s="141" t="str">
        <f t="shared" si="9"/>
        <v>H2</v>
      </c>
      <c r="J155" s="5">
        <f>'Feuille saisie score '!J144</f>
        <v>11</v>
      </c>
      <c r="K155" s="5">
        <f>'Feuille saisie score '!K144</f>
        <v>27</v>
      </c>
      <c r="L155" s="5">
        <f>'Feuille saisie score '!L144</f>
        <v>9</v>
      </c>
      <c r="M155" s="5">
        <f>'Feuille saisie score '!M144</f>
        <v>24</v>
      </c>
    </row>
    <row r="156" spans="1:13">
      <c r="A156" s="172" t="s">
        <v>267</v>
      </c>
      <c r="B156" s="172" t="s">
        <v>270</v>
      </c>
      <c r="C156" s="5" t="str">
        <f t="shared" si="8"/>
        <v>REVENU LAURA</v>
      </c>
      <c r="D156" s="151" t="s">
        <v>22</v>
      </c>
      <c r="E156" s="151" t="s">
        <v>19</v>
      </c>
      <c r="F156" s="16">
        <f>'joueurs  '!F145</f>
        <v>40.1</v>
      </c>
      <c r="G156" s="71" t="s">
        <v>264</v>
      </c>
      <c r="H156" s="192">
        <v>514130362</v>
      </c>
      <c r="I156" s="141" t="str">
        <f t="shared" si="9"/>
        <v>F2</v>
      </c>
      <c r="J156" s="5">
        <f>'Feuille saisie score '!J145</f>
        <v>6</v>
      </c>
      <c r="K156" s="5">
        <f>'Feuille saisie score '!K145</f>
        <v>31</v>
      </c>
      <c r="L156" s="5">
        <f>'Feuille saisie score '!L145</f>
        <v>7</v>
      </c>
      <c r="M156" s="5">
        <f>'Feuille saisie score '!M145</f>
        <v>20</v>
      </c>
    </row>
    <row r="157" spans="1:13">
      <c r="A157" s="172" t="s">
        <v>351</v>
      </c>
      <c r="B157" s="172" t="s">
        <v>346</v>
      </c>
      <c r="C157" s="5" t="str">
        <f t="shared" si="8"/>
        <v>REYJAL THIERRY</v>
      </c>
      <c r="D157" s="186" t="s">
        <v>9</v>
      </c>
      <c r="E157" s="145" t="s">
        <v>10</v>
      </c>
      <c r="F157" s="16">
        <f>'joueurs  '!F146</f>
        <v>27.2</v>
      </c>
      <c r="G157" s="89" t="s">
        <v>341</v>
      </c>
      <c r="H157" s="192">
        <v>520733191</v>
      </c>
      <c r="I157" s="141" t="str">
        <f t="shared" si="9"/>
        <v>H3</v>
      </c>
      <c r="J157" s="5">
        <f>'Feuille saisie score '!J146</f>
        <v>14</v>
      </c>
      <c r="K157" s="5">
        <f>'Feuille saisie score '!K146</f>
        <v>42</v>
      </c>
      <c r="L157" s="5">
        <f>'Feuille saisie score '!L146</f>
        <v>9</v>
      </c>
      <c r="M157" s="5">
        <f>'Feuille saisie score '!M146</f>
        <v>31</v>
      </c>
    </row>
    <row r="158" spans="1:13">
      <c r="A158" s="172" t="s">
        <v>354</v>
      </c>
      <c r="B158" s="172" t="s">
        <v>355</v>
      </c>
      <c r="C158" s="5" t="str">
        <f t="shared" si="8"/>
        <v>RICHARD PASCAL</v>
      </c>
      <c r="D158" s="186" t="s">
        <v>9</v>
      </c>
      <c r="E158" s="145" t="s">
        <v>10</v>
      </c>
      <c r="F158" s="16">
        <f>'joueurs  '!F147</f>
        <v>27.6</v>
      </c>
      <c r="G158" s="89" t="s">
        <v>341</v>
      </c>
      <c r="H158" s="192">
        <v>516473060</v>
      </c>
      <c r="I158" s="141" t="str">
        <f t="shared" si="9"/>
        <v>H3</v>
      </c>
      <c r="J158" s="5">
        <f>'Feuille saisie score '!J147</f>
        <v>10</v>
      </c>
      <c r="K158" s="5">
        <f>'Feuille saisie score '!K147</f>
        <v>32</v>
      </c>
      <c r="L158" s="5">
        <f>'Feuille saisie score '!L147</f>
        <v>9</v>
      </c>
      <c r="M158" s="5">
        <f>'Feuille saisie score '!M147</f>
        <v>33</v>
      </c>
    </row>
    <row r="159" spans="1:13">
      <c r="A159" s="174" t="s">
        <v>226</v>
      </c>
      <c r="B159" s="174" t="s">
        <v>227</v>
      </c>
      <c r="C159" s="5" t="str">
        <f t="shared" si="8"/>
        <v>ROLLAND Gautier</v>
      </c>
      <c r="D159" s="186" t="s">
        <v>9</v>
      </c>
      <c r="E159" s="62" t="s">
        <v>10</v>
      </c>
      <c r="F159" s="16">
        <f>'joueurs  '!F148</f>
        <v>22.5</v>
      </c>
      <c r="G159" s="61" t="s">
        <v>228</v>
      </c>
      <c r="H159" s="192">
        <v>528886226</v>
      </c>
      <c r="I159" s="141" t="str">
        <f t="shared" si="9"/>
        <v>H2</v>
      </c>
      <c r="J159" s="5">
        <f>'Feuille saisie score '!J148</f>
        <v>15</v>
      </c>
      <c r="K159" s="5">
        <f>'Feuille saisie score '!K148</f>
        <v>32</v>
      </c>
      <c r="L159" s="5">
        <f>'Feuille saisie score '!L148</f>
        <v>13</v>
      </c>
      <c r="M159" s="5">
        <f>'Feuille saisie score '!M148</f>
        <v>31</v>
      </c>
    </row>
    <row r="160" spans="1:13" ht="15.75">
      <c r="A160" s="175" t="s">
        <v>183</v>
      </c>
      <c r="B160" s="175" t="s">
        <v>184</v>
      </c>
      <c r="C160" s="5" t="str">
        <f t="shared" si="8"/>
        <v>ROUGER ISABELLE</v>
      </c>
      <c r="D160" s="187" t="s">
        <v>9</v>
      </c>
      <c r="E160" s="147" t="s">
        <v>19</v>
      </c>
      <c r="F160" s="16">
        <f>'joueurs  '!F149</f>
        <v>23.6</v>
      </c>
      <c r="G160" s="74" t="s">
        <v>156</v>
      </c>
      <c r="H160" s="200" t="s">
        <v>186</v>
      </c>
      <c r="I160" s="141" t="str">
        <f t="shared" si="9"/>
        <v>F1</v>
      </c>
      <c r="J160" s="5">
        <f>'Feuille saisie score '!J149</f>
        <v>9</v>
      </c>
      <c r="K160" s="5">
        <f>'Feuille saisie score '!K149</f>
        <v>28</v>
      </c>
      <c r="L160" s="5">
        <f>'Feuille saisie score '!L149</f>
        <v>17</v>
      </c>
      <c r="M160" s="5">
        <f>'Feuille saisie score '!M149</f>
        <v>36</v>
      </c>
    </row>
    <row r="161" spans="1:13">
      <c r="A161" s="172" t="s">
        <v>43</v>
      </c>
      <c r="B161" s="172" t="s">
        <v>44</v>
      </c>
      <c r="C161" s="5" t="str">
        <f t="shared" si="8"/>
        <v>SAINT-ETIENNE Fabrice</v>
      </c>
      <c r="D161" s="186" t="s">
        <v>9</v>
      </c>
      <c r="E161" s="10" t="s">
        <v>10</v>
      </c>
      <c r="F161" s="16">
        <f>'joueurs  '!F150</f>
        <v>45.1</v>
      </c>
      <c r="G161" s="163" t="s">
        <v>14</v>
      </c>
      <c r="H161" s="192">
        <v>47460374</v>
      </c>
      <c r="I161" s="141" t="str">
        <f t="shared" si="9"/>
        <v>H3</v>
      </c>
      <c r="J161" s="5">
        <f>'Feuille saisie score '!J150</f>
        <v>8</v>
      </c>
      <c r="K161" s="5">
        <f>'Feuille saisie score '!K150</f>
        <v>28</v>
      </c>
      <c r="L161" s="5">
        <f>'Feuille saisie score '!L150</f>
        <v>4</v>
      </c>
      <c r="M161" s="5">
        <f>'Feuille saisie score '!M150</f>
        <v>37</v>
      </c>
    </row>
    <row r="162" spans="1:13" ht="15.75">
      <c r="A162" s="175" t="s">
        <v>105</v>
      </c>
      <c r="B162" s="175" t="s">
        <v>106</v>
      </c>
      <c r="C162" s="5" t="str">
        <f t="shared" si="8"/>
        <v>SAUVAIRE Christophe</v>
      </c>
      <c r="D162" s="142" t="s">
        <v>22</v>
      </c>
      <c r="E162" s="142" t="s">
        <v>10</v>
      </c>
      <c r="F162" s="16">
        <f>'joueurs  '!F151</f>
        <v>10.7</v>
      </c>
      <c r="G162" s="86" t="s">
        <v>78</v>
      </c>
      <c r="H162" s="193">
        <v>545216079</v>
      </c>
      <c r="I162" s="141" t="str">
        <f t="shared" si="9"/>
        <v>H1</v>
      </c>
      <c r="J162" s="5">
        <f>'Feuille saisie score '!J151</f>
        <v>20</v>
      </c>
      <c r="K162" s="5">
        <f>'Feuille saisie score '!K151</f>
        <v>31</v>
      </c>
      <c r="L162" s="5">
        <f>'Feuille saisie score '!L151</f>
        <v>23</v>
      </c>
      <c r="M162" s="5">
        <f>'Feuille saisie score '!M151</f>
        <v>37</v>
      </c>
    </row>
    <row r="163" spans="1:13">
      <c r="A163" s="172" t="s">
        <v>61</v>
      </c>
      <c r="B163" s="172" t="s">
        <v>62</v>
      </c>
      <c r="C163" s="5" t="str">
        <f t="shared" ref="C163:C184" si="10">A163&amp;" "&amp;B163</f>
        <v>SBERRO Sandra</v>
      </c>
      <c r="D163" s="186" t="s">
        <v>9</v>
      </c>
      <c r="E163" s="95" t="s">
        <v>19</v>
      </c>
      <c r="F163" s="16">
        <f>'joueurs  '!F152</f>
        <v>39.799999999999997</v>
      </c>
      <c r="G163" s="14" t="s">
        <v>60</v>
      </c>
      <c r="H163" s="192">
        <v>541155259</v>
      </c>
      <c r="I163" s="141" t="str">
        <f t="shared" ref="I163:I184" si="11">IF(E163="H",IF(F163&lt;15.5,"H1",IF(F163&lt;24.5,"H2","H3")),IF(E163="F",IF(F163&lt;24.5,"F1","F2"),""))</f>
        <v>F2</v>
      </c>
      <c r="J163" s="5">
        <f>'Feuille saisie score '!J152</f>
        <v>10</v>
      </c>
      <c r="K163" s="5">
        <f>'Feuille saisie score '!K152</f>
        <v>43</v>
      </c>
      <c r="L163" s="5">
        <f>'Feuille saisie score '!L152</f>
        <v>8</v>
      </c>
      <c r="M163" s="5">
        <f>'Feuille saisie score '!M152</f>
        <v>32</v>
      </c>
    </row>
    <row r="164" spans="1:13">
      <c r="A164" s="174" t="s">
        <v>399</v>
      </c>
      <c r="B164" s="174" t="s">
        <v>400</v>
      </c>
      <c r="C164" s="5" t="str">
        <f t="shared" si="10"/>
        <v>SEMBLAT Charles Carol</v>
      </c>
      <c r="D164" s="186" t="s">
        <v>9</v>
      </c>
      <c r="E164" s="95" t="s">
        <v>10</v>
      </c>
      <c r="F164" s="16">
        <f>'joueurs  '!F153</f>
        <v>18.7</v>
      </c>
      <c r="G164" s="14" t="s">
        <v>391</v>
      </c>
      <c r="H164" s="197" t="s">
        <v>401</v>
      </c>
      <c r="I164" s="141" t="str">
        <f t="shared" si="11"/>
        <v>H2</v>
      </c>
      <c r="J164" s="5">
        <f>'Feuille saisie score '!J153</f>
        <v>19</v>
      </c>
      <c r="K164" s="5">
        <f>'Feuille saisie score '!K153</f>
        <v>36</v>
      </c>
      <c r="L164" s="5">
        <f>'Feuille saisie score '!L153</f>
        <v>11</v>
      </c>
      <c r="M164" s="5">
        <f>'Feuille saisie score '!M153</f>
        <v>27</v>
      </c>
    </row>
    <row r="165" spans="1:13">
      <c r="A165" s="172" t="s">
        <v>288</v>
      </c>
      <c r="B165" s="172" t="s">
        <v>289</v>
      </c>
      <c r="C165" s="5" t="str">
        <f t="shared" si="10"/>
        <v>SIMON nicolas</v>
      </c>
      <c r="D165" s="186" t="s">
        <v>9</v>
      </c>
      <c r="E165" s="152" t="s">
        <v>10</v>
      </c>
      <c r="F165" s="16">
        <f>'joueurs  '!F154</f>
        <v>11.3</v>
      </c>
      <c r="G165" s="74" t="s">
        <v>276</v>
      </c>
      <c r="H165" s="192">
        <v>513093217</v>
      </c>
      <c r="I165" s="141" t="str">
        <f t="shared" si="11"/>
        <v>H1</v>
      </c>
      <c r="J165" s="5">
        <f>'Feuille saisie score '!J154</f>
        <v>13</v>
      </c>
      <c r="K165" s="5">
        <f>'Feuille saisie score '!K154</f>
        <v>21</v>
      </c>
      <c r="L165" s="5">
        <f>'Feuille saisie score '!L154</f>
        <v>10</v>
      </c>
      <c r="M165" s="5">
        <f>'Feuille saisie score '!M154</f>
        <v>24</v>
      </c>
    </row>
    <row r="166" spans="1:13">
      <c r="A166" s="172" t="s">
        <v>377</v>
      </c>
      <c r="B166" s="172" t="s">
        <v>378</v>
      </c>
      <c r="C166" s="5" t="str">
        <f t="shared" si="10"/>
        <v>SIMONIN MARIE CLAIRE</v>
      </c>
      <c r="D166" s="186" t="s">
        <v>9</v>
      </c>
      <c r="E166" s="156" t="s">
        <v>19</v>
      </c>
      <c r="F166" s="16" t="e">
        <f>'joueurs  '!#REF!</f>
        <v>#REF!</v>
      </c>
      <c r="G166" s="90" t="s">
        <v>365</v>
      </c>
      <c r="H166" s="172">
        <v>48338190</v>
      </c>
      <c r="I166" s="141" t="e">
        <f t="shared" si="11"/>
        <v>#REF!</v>
      </c>
      <c r="J166" s="5" t="e">
        <f>'Feuille saisie score '!#REF!</f>
        <v>#REF!</v>
      </c>
      <c r="K166" s="5" t="e">
        <f>'Feuille saisie score '!#REF!</f>
        <v>#REF!</v>
      </c>
      <c r="L166" s="5" t="e">
        <f>'Feuille saisie score '!#REF!</f>
        <v>#REF!</v>
      </c>
      <c r="M166" s="5" t="e">
        <f>'Feuille saisie score '!#REF!</f>
        <v>#REF!</v>
      </c>
    </row>
    <row r="167" spans="1:13">
      <c r="A167" s="184" t="s">
        <v>377</v>
      </c>
      <c r="B167" s="184" t="s">
        <v>381</v>
      </c>
      <c r="C167" s="5" t="str">
        <f t="shared" si="10"/>
        <v xml:space="preserve">SIMONIN PATRICK </v>
      </c>
      <c r="D167" s="156" t="s">
        <v>22</v>
      </c>
      <c r="E167" s="156" t="s">
        <v>10</v>
      </c>
      <c r="F167" s="16" t="e">
        <f>'joueurs  '!#REF!</f>
        <v>#REF!</v>
      </c>
      <c r="G167" s="90" t="s">
        <v>365</v>
      </c>
      <c r="H167" s="207">
        <v>524945071</v>
      </c>
      <c r="I167" s="141" t="e">
        <f t="shared" si="11"/>
        <v>#REF!</v>
      </c>
      <c r="J167" s="5" t="e">
        <f>'Feuille saisie score '!#REF!</f>
        <v>#REF!</v>
      </c>
      <c r="K167" s="5" t="e">
        <f>'Feuille saisie score '!#REF!</f>
        <v>#REF!</v>
      </c>
      <c r="L167" s="5" t="e">
        <f>'Feuille saisie score '!#REF!</f>
        <v>#REF!</v>
      </c>
      <c r="M167" s="5" t="e">
        <f>'Feuille saisie score '!#REF!</f>
        <v>#REF!</v>
      </c>
    </row>
    <row r="168" spans="1:13">
      <c r="A168" s="172" t="s">
        <v>315</v>
      </c>
      <c r="B168" s="172" t="s">
        <v>316</v>
      </c>
      <c r="C168" s="5" t="str">
        <f t="shared" si="10"/>
        <v>SOUBIRON bEATRICE</v>
      </c>
      <c r="D168" s="186" t="s">
        <v>9</v>
      </c>
      <c r="E168" s="154" t="s">
        <v>19</v>
      </c>
      <c r="F168" s="16" t="e">
        <f>'joueurs  '!#REF!</f>
        <v>#REF!</v>
      </c>
      <c r="G168" s="80" t="s">
        <v>306</v>
      </c>
      <c r="H168" s="195" t="s">
        <v>317</v>
      </c>
      <c r="I168" s="141" t="e">
        <f t="shared" si="11"/>
        <v>#REF!</v>
      </c>
      <c r="J168" s="5" t="e">
        <f>'Feuille saisie score '!#REF!</f>
        <v>#REF!</v>
      </c>
      <c r="K168" s="5" t="e">
        <f>'Feuille saisie score '!#REF!</f>
        <v>#REF!</v>
      </c>
      <c r="L168" s="5" t="e">
        <f>'Feuille saisie score '!#REF!</f>
        <v>#REF!</v>
      </c>
      <c r="M168" s="5" t="e">
        <f>'Feuille saisie score '!#REF!</f>
        <v>#REF!</v>
      </c>
    </row>
    <row r="169" spans="1:13">
      <c r="A169" s="174" t="s">
        <v>333</v>
      </c>
      <c r="B169" s="174" t="s">
        <v>334</v>
      </c>
      <c r="C169" s="5" t="str">
        <f t="shared" si="10"/>
        <v>SOURIE Jean-Louis</v>
      </c>
      <c r="D169" s="190" t="s">
        <v>9</v>
      </c>
      <c r="E169" s="155" t="s">
        <v>10</v>
      </c>
      <c r="F169" s="16">
        <f>'joueurs  '!F155</f>
        <v>11.4</v>
      </c>
      <c r="G169" s="83" t="s">
        <v>335</v>
      </c>
      <c r="H169" s="192">
        <v>520481098</v>
      </c>
      <c r="I169" s="141" t="str">
        <f t="shared" si="11"/>
        <v>H1</v>
      </c>
      <c r="J169" s="5">
        <f>'Feuille saisie score '!J155</f>
        <v>20</v>
      </c>
      <c r="K169" s="5">
        <f>'Feuille saisie score '!K155</f>
        <v>32</v>
      </c>
      <c r="L169" s="5">
        <f>'Feuille saisie score '!L155</f>
        <v>21</v>
      </c>
      <c r="M169" s="5">
        <f>'Feuille saisie score '!M155</f>
        <v>32</v>
      </c>
    </row>
    <row r="170" spans="1:13">
      <c r="A170" s="172" t="s">
        <v>134</v>
      </c>
      <c r="B170" s="172" t="s">
        <v>135</v>
      </c>
      <c r="C170" s="5" t="str">
        <f t="shared" si="10"/>
        <v>TARDY Yanne</v>
      </c>
      <c r="D170" s="186" t="s">
        <v>9</v>
      </c>
      <c r="E170" s="143" t="s">
        <v>10</v>
      </c>
      <c r="F170" s="16">
        <f>'joueurs  '!F156</f>
        <v>30.3</v>
      </c>
      <c r="G170" s="32" t="s">
        <v>128</v>
      </c>
      <c r="H170" s="192">
        <v>525919240</v>
      </c>
      <c r="I170" s="141" t="str">
        <f t="shared" si="11"/>
        <v>H3</v>
      </c>
      <c r="J170" s="5">
        <f>'Feuille saisie score '!J156</f>
        <v>6</v>
      </c>
      <c r="K170" s="5">
        <f>'Feuille saisie score '!K156</f>
        <v>19</v>
      </c>
      <c r="L170" s="5">
        <f>'Feuille saisie score '!L156</f>
        <v>2</v>
      </c>
      <c r="M170" s="5">
        <f>'Feuille saisie score '!M156</f>
        <v>18</v>
      </c>
    </row>
    <row r="171" spans="1:13">
      <c r="A171" s="172" t="s">
        <v>252</v>
      </c>
      <c r="B171" s="172" t="s">
        <v>72</v>
      </c>
      <c r="C171" s="5" t="str">
        <f t="shared" si="10"/>
        <v>TARGA Stéphane</v>
      </c>
      <c r="D171" s="186" t="s">
        <v>9</v>
      </c>
      <c r="E171" s="150" t="s">
        <v>10</v>
      </c>
      <c r="F171" s="16" t="e">
        <f>'joueurs  '!#REF!</f>
        <v>#REF!</v>
      </c>
      <c r="G171" s="66" t="s">
        <v>244</v>
      </c>
      <c r="H171" s="192">
        <v>536142175</v>
      </c>
      <c r="I171" s="141" t="e">
        <f t="shared" si="11"/>
        <v>#REF!</v>
      </c>
      <c r="J171" s="5" t="e">
        <f>'Feuille saisie score '!#REF!</f>
        <v>#REF!</v>
      </c>
      <c r="K171" s="5" t="e">
        <f>'Feuille saisie score '!#REF!</f>
        <v>#REF!</v>
      </c>
      <c r="L171" s="5" t="e">
        <f>'Feuille saisie score '!#REF!</f>
        <v>#REF!</v>
      </c>
      <c r="M171" s="5" t="e">
        <f>'Feuille saisie score '!#REF!</f>
        <v>#REF!</v>
      </c>
    </row>
    <row r="172" spans="1:13">
      <c r="A172" s="172" t="s">
        <v>328</v>
      </c>
      <c r="B172" s="172" t="s">
        <v>329</v>
      </c>
      <c r="C172" s="5" t="str">
        <f t="shared" si="10"/>
        <v>TOLINOS André</v>
      </c>
      <c r="D172" s="186" t="s">
        <v>9</v>
      </c>
      <c r="E172" s="144" t="s">
        <v>10</v>
      </c>
      <c r="F172" s="16">
        <f>'joueurs  '!F157</f>
        <v>22</v>
      </c>
      <c r="G172" s="35" t="s">
        <v>323</v>
      </c>
      <c r="H172" s="192">
        <v>515489091</v>
      </c>
      <c r="I172" s="141" t="str">
        <f t="shared" si="11"/>
        <v>H2</v>
      </c>
      <c r="J172" s="5">
        <f>'Feuille saisie score '!J157</f>
        <v>7</v>
      </c>
      <c r="K172" s="5">
        <f>'Feuille saisie score '!K157</f>
        <v>25</v>
      </c>
      <c r="L172" s="5">
        <f>'Feuille saisie score '!L157</f>
        <v>6</v>
      </c>
      <c r="M172" s="5">
        <f>'Feuille saisie score '!M157</f>
        <v>21</v>
      </c>
    </row>
    <row r="173" spans="1:13">
      <c r="A173" s="172" t="s">
        <v>67</v>
      </c>
      <c r="B173" s="172" t="s">
        <v>68</v>
      </c>
      <c r="C173" s="5" t="str">
        <f t="shared" si="10"/>
        <v>TOMINE Sébastien</v>
      </c>
      <c r="D173" s="186" t="s">
        <v>9</v>
      </c>
      <c r="E173" s="95" t="s">
        <v>10</v>
      </c>
      <c r="F173" s="16">
        <f>'joueurs  '!F158</f>
        <v>37.4</v>
      </c>
      <c r="G173" s="14" t="s">
        <v>60</v>
      </c>
      <c r="H173" s="192">
        <v>517701383</v>
      </c>
      <c r="I173" s="141" t="str">
        <f t="shared" si="11"/>
        <v>H3</v>
      </c>
      <c r="J173" s="5">
        <f>'Feuille saisie score '!J158</f>
        <v>14</v>
      </c>
      <c r="K173" s="5">
        <f>'Feuille saisie score '!K158</f>
        <v>52</v>
      </c>
      <c r="L173" s="5">
        <f>'Feuille saisie score '!L158</f>
        <v>20</v>
      </c>
      <c r="M173" s="5">
        <f>'Feuille saisie score '!M158</f>
        <v>58</v>
      </c>
    </row>
    <row r="174" spans="1:13">
      <c r="A174" s="174" t="s">
        <v>363</v>
      </c>
      <c r="B174" s="174" t="s">
        <v>364</v>
      </c>
      <c r="C174" s="5" t="str">
        <f t="shared" si="10"/>
        <v>VAN LABEKE JULIEN</v>
      </c>
      <c r="D174" s="186" t="s">
        <v>9</v>
      </c>
      <c r="E174" s="156" t="s">
        <v>10</v>
      </c>
      <c r="F174" s="16">
        <f>'joueurs  '!F159</f>
        <v>15.8</v>
      </c>
      <c r="G174" s="90" t="s">
        <v>365</v>
      </c>
      <c r="H174" s="172">
        <v>540404133</v>
      </c>
      <c r="I174" s="141" t="str">
        <f t="shared" si="11"/>
        <v>H2</v>
      </c>
      <c r="J174" s="5">
        <f>'Feuille saisie score '!J159</f>
        <v>11</v>
      </c>
      <c r="K174" s="5">
        <f>'Feuille saisie score '!K159</f>
        <v>23</v>
      </c>
      <c r="L174" s="5">
        <f>'Feuille saisie score '!L159</f>
        <v>14</v>
      </c>
      <c r="M174" s="5">
        <f>'Feuille saisie score '!M159</f>
        <v>27</v>
      </c>
    </row>
    <row r="175" spans="1:13" ht="15.75">
      <c r="A175" s="173" t="s">
        <v>199</v>
      </c>
      <c r="B175" s="173" t="s">
        <v>200</v>
      </c>
      <c r="C175" s="5" t="str">
        <f t="shared" si="10"/>
        <v>VARCHON  CHRISTINE</v>
      </c>
      <c r="D175" s="187" t="s">
        <v>9</v>
      </c>
      <c r="E175" s="148" t="s">
        <v>19</v>
      </c>
      <c r="F175" s="16" t="e">
        <f>'joueurs  '!#REF!</f>
        <v>#REF!</v>
      </c>
      <c r="G175" s="80" t="s">
        <v>190</v>
      </c>
      <c r="H175" s="193">
        <v>512067293</v>
      </c>
      <c r="I175" s="141" t="e">
        <f t="shared" si="11"/>
        <v>#REF!</v>
      </c>
      <c r="J175" s="5" t="e">
        <f>'Feuille saisie score '!#REF!</f>
        <v>#REF!</v>
      </c>
      <c r="K175" s="5" t="e">
        <f>'Feuille saisie score '!#REF!</f>
        <v>#REF!</v>
      </c>
      <c r="L175" s="5" t="e">
        <f>'Feuille saisie score '!#REF!</f>
        <v>#REF!</v>
      </c>
      <c r="M175" s="5" t="e">
        <f>'Feuille saisie score '!#REF!</f>
        <v>#REF!</v>
      </c>
    </row>
    <row r="176" spans="1:13">
      <c r="A176" s="172" t="s">
        <v>368</v>
      </c>
      <c r="B176" s="172" t="s">
        <v>268</v>
      </c>
      <c r="C176" s="5" t="str">
        <f t="shared" si="10"/>
        <v>VELU SYLVAIN</v>
      </c>
      <c r="D176" s="186" t="s">
        <v>9</v>
      </c>
      <c r="E176" s="156" t="s">
        <v>10</v>
      </c>
      <c r="F176" s="16">
        <f>'joueurs  '!F160</f>
        <v>19.3</v>
      </c>
      <c r="G176" s="90" t="s">
        <v>365</v>
      </c>
      <c r="H176" s="172">
        <v>516766253</v>
      </c>
      <c r="I176" s="141" t="str">
        <f t="shared" si="11"/>
        <v>H2</v>
      </c>
      <c r="J176" s="5">
        <f>'Feuille saisie score '!J160</f>
        <v>5</v>
      </c>
      <c r="K176" s="5">
        <f>'Feuille saisie score '!K160</f>
        <v>18</v>
      </c>
      <c r="L176" s="5">
        <f>'Feuille saisie score '!L160</f>
        <v>9</v>
      </c>
      <c r="M176" s="5">
        <f>'Feuille saisie score '!M160</f>
        <v>27</v>
      </c>
    </row>
    <row r="177" spans="1:13" ht="15.75">
      <c r="A177" s="175" t="s">
        <v>92</v>
      </c>
      <c r="B177" s="175" t="s">
        <v>93</v>
      </c>
      <c r="C177" s="5" t="str">
        <f t="shared" si="10"/>
        <v>VIANNAIS Dominique</v>
      </c>
      <c r="D177" s="187" t="s">
        <v>90</v>
      </c>
      <c r="E177" s="142" t="s">
        <v>10</v>
      </c>
      <c r="F177" s="16">
        <f>'joueurs  '!F161</f>
        <v>33.5</v>
      </c>
      <c r="G177" s="86" t="s">
        <v>78</v>
      </c>
      <c r="H177" s="198">
        <v>43140326</v>
      </c>
      <c r="I177" s="141" t="str">
        <f t="shared" si="11"/>
        <v>H3</v>
      </c>
      <c r="J177" s="5">
        <f>'Feuille saisie score '!J161</f>
        <v>10</v>
      </c>
      <c r="K177" s="5">
        <f>'Feuille saisie score '!K161</f>
        <v>40</v>
      </c>
      <c r="L177" s="5">
        <f>'Feuille saisie score '!L161</f>
        <v>5</v>
      </c>
      <c r="M177" s="5">
        <f>'Feuille saisie score '!M161</f>
        <v>34</v>
      </c>
    </row>
    <row r="178" spans="1:13">
      <c r="A178" s="172" t="s">
        <v>332</v>
      </c>
      <c r="B178" s="172" t="s">
        <v>106</v>
      </c>
      <c r="C178" s="5" t="str">
        <f t="shared" si="10"/>
        <v>VIGIER Christophe</v>
      </c>
      <c r="D178" s="186" t="s">
        <v>9</v>
      </c>
      <c r="E178" s="144" t="s">
        <v>10</v>
      </c>
      <c r="F178" s="16">
        <f>'joueurs  '!F162</f>
        <v>15.1</v>
      </c>
      <c r="G178" s="35" t="s">
        <v>323</v>
      </c>
      <c r="H178" s="192">
        <v>518033111</v>
      </c>
      <c r="I178" s="141" t="str">
        <f t="shared" si="11"/>
        <v>H1</v>
      </c>
      <c r="J178" s="5">
        <f>'Feuille saisie score '!J162</f>
        <v>19</v>
      </c>
      <c r="K178" s="5">
        <f>'Feuille saisie score '!K162</f>
        <v>34</v>
      </c>
      <c r="L178" s="5">
        <f>'Feuille saisie score '!L162</f>
        <v>26</v>
      </c>
      <c r="M178" s="5">
        <f>'Feuille saisie score '!M162</f>
        <v>41</v>
      </c>
    </row>
    <row r="179" spans="1:13">
      <c r="A179" s="172" t="s">
        <v>371</v>
      </c>
      <c r="B179" s="172" t="s">
        <v>372</v>
      </c>
      <c r="C179" s="5" t="str">
        <f t="shared" si="10"/>
        <v>VINSSIAT JEAN PAUL</v>
      </c>
      <c r="D179" s="186" t="s">
        <v>9</v>
      </c>
      <c r="E179" s="156" t="s">
        <v>10</v>
      </c>
      <c r="F179" s="16">
        <f>'joueurs  '!F163</f>
        <v>29.4</v>
      </c>
      <c r="G179" s="90" t="s">
        <v>365</v>
      </c>
      <c r="H179" s="172">
        <v>42577182</v>
      </c>
      <c r="I179" s="141" t="str">
        <f t="shared" si="11"/>
        <v>H3</v>
      </c>
      <c r="J179" s="5">
        <f>'Feuille saisie score '!J163</f>
        <v>3</v>
      </c>
      <c r="K179" s="5">
        <f>'Feuille saisie score '!K163</f>
        <v>20</v>
      </c>
      <c r="L179" s="5">
        <f>'Feuille saisie score '!L163</f>
        <v>8</v>
      </c>
      <c r="M179" s="5">
        <f>'Feuille saisie score '!M163</f>
        <v>32</v>
      </c>
    </row>
    <row r="180" spans="1:13">
      <c r="A180" s="172" t="s">
        <v>279</v>
      </c>
      <c r="B180" s="172" t="s">
        <v>280</v>
      </c>
      <c r="C180" s="5" t="str">
        <f t="shared" si="10"/>
        <v>VIVAUX Guillaume</v>
      </c>
      <c r="D180" s="186" t="s">
        <v>9</v>
      </c>
      <c r="E180" s="152" t="s">
        <v>10</v>
      </c>
      <c r="F180" s="16">
        <f>'joueurs  '!F164</f>
        <v>30.3</v>
      </c>
      <c r="G180" s="74" t="s">
        <v>276</v>
      </c>
      <c r="H180" s="192">
        <v>41046154</v>
      </c>
      <c r="I180" s="141" t="str">
        <f t="shared" si="11"/>
        <v>H3</v>
      </c>
      <c r="J180" s="5">
        <f>'Feuille saisie score '!J164</f>
        <v>8</v>
      </c>
      <c r="K180" s="5">
        <f>'Feuille saisie score '!K164</f>
        <v>34</v>
      </c>
      <c r="L180" s="5">
        <f>'Feuille saisie score '!L164</f>
        <v>7</v>
      </c>
      <c r="M180" s="5">
        <f>'Feuille saisie score '!M164</f>
        <v>27</v>
      </c>
    </row>
    <row r="181" spans="1:13">
      <c r="A181" s="172" t="s">
        <v>402</v>
      </c>
      <c r="B181" s="172" t="s">
        <v>50</v>
      </c>
      <c r="C181" s="5" t="str">
        <f t="shared" si="10"/>
        <v>WEBER  Philippe</v>
      </c>
      <c r="D181" s="186" t="s">
        <v>9</v>
      </c>
      <c r="E181" s="95" t="s">
        <v>10</v>
      </c>
      <c r="F181" s="16">
        <f>'joueurs  '!F165</f>
        <v>13.4</v>
      </c>
      <c r="G181" s="14" t="s">
        <v>391</v>
      </c>
      <c r="H181" s="197" t="s">
        <v>403</v>
      </c>
      <c r="I181" s="141" t="str">
        <f t="shared" si="11"/>
        <v>H1</v>
      </c>
      <c r="J181" s="5">
        <f>'Feuille saisie score '!J165</f>
        <v>14</v>
      </c>
      <c r="K181" s="5">
        <f>'Feuille saisie score '!K165</f>
        <v>28</v>
      </c>
      <c r="L181" s="5">
        <f>'Feuille saisie score '!L165</f>
        <v>15</v>
      </c>
      <c r="M181" s="5">
        <f>'Feuille saisie score '!M165</f>
        <v>27</v>
      </c>
    </row>
    <row r="182" spans="1:13" ht="15.75">
      <c r="A182" s="185" t="s">
        <v>75</v>
      </c>
      <c r="B182" s="185" t="s">
        <v>76</v>
      </c>
      <c r="C182" s="5" t="str">
        <f t="shared" si="10"/>
        <v>WINOGRAD Serge</v>
      </c>
      <c r="D182" s="187" t="s">
        <v>9</v>
      </c>
      <c r="E182" s="142" t="s">
        <v>10</v>
      </c>
      <c r="F182" s="16">
        <f>'joueurs  '!F166</f>
        <v>17.2</v>
      </c>
      <c r="G182" s="86" t="s">
        <v>78</v>
      </c>
      <c r="H182" s="198">
        <v>49810064</v>
      </c>
      <c r="I182" s="141" t="str">
        <f t="shared" si="11"/>
        <v>H2</v>
      </c>
      <c r="J182" s="5">
        <f>'Feuille saisie score '!J166</f>
        <v>11</v>
      </c>
      <c r="K182" s="5">
        <f>'Feuille saisie score '!K166</f>
        <v>24</v>
      </c>
      <c r="L182" s="5">
        <f>'Feuille saisie score '!L166</f>
        <v>10</v>
      </c>
      <c r="M182" s="5">
        <f>'Feuille saisie score '!M166</f>
        <v>25</v>
      </c>
    </row>
    <row r="183" spans="1:13">
      <c r="A183" s="177" t="s">
        <v>302</v>
      </c>
      <c r="B183" s="177" t="s">
        <v>303</v>
      </c>
      <c r="C183" s="5" t="str">
        <f t="shared" si="10"/>
        <v>ZACCAGNINO Sylvie</v>
      </c>
      <c r="D183" s="188" t="s">
        <v>9</v>
      </c>
      <c r="E183" s="153" t="s">
        <v>19</v>
      </c>
      <c r="F183" s="16">
        <f>'joueurs  '!F167</f>
        <v>23.3</v>
      </c>
      <c r="G183" s="14" t="s">
        <v>298</v>
      </c>
      <c r="H183" s="192">
        <v>513819335</v>
      </c>
      <c r="I183" s="141" t="str">
        <f t="shared" si="11"/>
        <v>F1</v>
      </c>
      <c r="J183" s="5">
        <f>'Feuille saisie score '!J167</f>
        <v>9</v>
      </c>
      <c r="K183" s="5">
        <f>'Feuille saisie score '!K167</f>
        <v>28</v>
      </c>
      <c r="L183" s="5">
        <f>'Feuille saisie score '!L167</f>
        <v>14</v>
      </c>
      <c r="M183" s="5">
        <f>'Feuille saisie score '!M167</f>
        <v>36</v>
      </c>
    </row>
    <row r="184" spans="1:13">
      <c r="A184" s="172" t="s">
        <v>235</v>
      </c>
      <c r="B184" s="172" t="s">
        <v>236</v>
      </c>
      <c r="C184" s="5" t="str">
        <f t="shared" si="10"/>
        <v>ZAHM François</v>
      </c>
      <c r="D184" s="186" t="s">
        <v>9</v>
      </c>
      <c r="E184" s="62" t="s">
        <v>10</v>
      </c>
      <c r="F184" s="16">
        <f>'joueurs  '!F168</f>
        <v>19.399999999999999</v>
      </c>
      <c r="G184" s="61" t="s">
        <v>228</v>
      </c>
      <c r="H184" s="194">
        <v>521625314</v>
      </c>
      <c r="I184" s="141" t="str">
        <f t="shared" si="11"/>
        <v>H2</v>
      </c>
      <c r="J184" s="5">
        <f>'Feuille saisie score '!J168</f>
        <v>12</v>
      </c>
      <c r="K184" s="5">
        <f>'Feuille saisie score '!K168</f>
        <v>27</v>
      </c>
      <c r="L184" s="5">
        <f>'Feuille saisie score '!L168</f>
        <v>10</v>
      </c>
      <c r="M184" s="5">
        <f>'Feuille saisie score '!M168</f>
        <v>27</v>
      </c>
    </row>
  </sheetData>
  <autoFilter ref="A2:I184">
    <sortState ref="A2:I183">
      <sortCondition ref="A1"/>
    </sortState>
  </autoFilter>
  <mergeCells count="1">
    <mergeCell ref="C1:L1"/>
  </mergeCells>
  <conditionalFormatting sqref="I2:I1048576">
    <cfRule type="cellIs" dxfId="267" priority="5" operator="equal">
      <formula>"F2"</formula>
    </cfRule>
    <cfRule type="cellIs" dxfId="266" priority="6" operator="equal">
      <formula>"F1"</formula>
    </cfRule>
    <cfRule type="cellIs" dxfId="265" priority="7" operator="equal">
      <formula>"H3"</formula>
    </cfRule>
    <cfRule type="cellIs" dxfId="264" priority="8" operator="equal">
      <formula>"H2"</formula>
    </cfRule>
    <cfRule type="cellIs" dxfId="263" priority="9" operator="equal">
      <formula>"H1"</formula>
    </cfRule>
  </conditionalFormatting>
  <conditionalFormatting sqref="D2:D1048576">
    <cfRule type="cellIs" dxfId="262" priority="4" operator="equal">
      <formula>"E"</formula>
    </cfRule>
  </conditionalFormatting>
  <conditionalFormatting sqref="E2:E1048576">
    <cfRule type="cellIs" dxfId="261" priority="1" operator="equal">
      <formula>"H"</formula>
    </cfRule>
    <cfRule type="cellIs" dxfId="260" priority="2" operator="equal">
      <formula>"F"</formula>
    </cfRule>
    <cfRule type="cellIs" priority="3" operator="equal">
      <formula>"F"</formula>
    </cfRule>
  </conditionalFormatting>
  <dataValidations count="3">
    <dataValidation allowBlank="1" showInputMessage="1" showErrorMessage="1" errorTitle="mauvaise saisie" error="F pour Femme_x000a_H pour Homme" promptTitle="SAISIE OBLIGATOIRE SVP" prompt="merci !" sqref="E152:E153"/>
    <dataValidation type="list" allowBlank="1" showInputMessage="1" showErrorMessage="1" sqref="E183:E184 E54:E67 E85:E126 E132:E151 E154:E181 E3:E33">
      <formula1>"F,H"</formula1>
    </dataValidation>
    <dataValidation type="list" allowBlank="1" showInputMessage="1" showErrorMessage="1" sqref="D132:D148 D154:D172 D54:D67 D85:D126 D176:D182 D3:D33">
      <formula1>"S,E"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69"/>
  <sheetViews>
    <sheetView tabSelected="1" topLeftCell="C1" workbookViewId="0">
      <selection activeCell="Q168" sqref="Q168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6" max="6" width="11.42578125" customWidth="1"/>
    <col min="7" max="7" width="12" customWidth="1"/>
    <col min="8" max="8" width="0" hidden="1" customWidth="1"/>
    <col min="9" max="9" width="7.7109375" customWidth="1"/>
    <col min="10" max="10" width="17.28515625" customWidth="1"/>
    <col min="11" max="11" width="17.42578125" hidden="1" customWidth="1"/>
    <col min="12" max="12" width="17.42578125" customWidth="1"/>
    <col min="13" max="13" width="15" hidden="1" customWidth="1"/>
    <col min="14" max="14" width="16.28515625" customWidth="1"/>
  </cols>
  <sheetData>
    <row r="1" spans="1:16" ht="107.25" customHeight="1" thickBot="1">
      <c r="C1" s="321" t="s">
        <v>459</v>
      </c>
      <c r="D1" s="322"/>
      <c r="E1" s="322"/>
      <c r="F1" s="322"/>
      <c r="G1" s="322"/>
      <c r="H1" s="229"/>
      <c r="I1" s="229"/>
      <c r="J1" s="231" t="s">
        <v>452</v>
      </c>
      <c r="K1" s="229"/>
      <c r="L1" s="231" t="s">
        <v>442</v>
      </c>
      <c r="M1" s="232"/>
      <c r="N1" s="228"/>
    </row>
    <row r="2" spans="1:16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0" t="s">
        <v>456</v>
      </c>
    </row>
    <row r="3" spans="1:16" hidden="1">
      <c r="A3" s="172" t="s">
        <v>369</v>
      </c>
      <c r="B3" s="172" t="s">
        <v>370</v>
      </c>
      <c r="C3" s="5" t="str">
        <f t="shared" ref="C3:C13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13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J3+L3</f>
        <v>24</v>
      </c>
    </row>
    <row r="4" spans="1:16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13" si="2">J4+L4</f>
        <v>10</v>
      </c>
    </row>
    <row r="5" spans="1:16" hidden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12</v>
      </c>
    </row>
    <row r="6" spans="1:16" ht="15.75" hidden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38</v>
      </c>
    </row>
    <row r="7" spans="1:16" hidden="1">
      <c r="A7" s="172" t="s">
        <v>256</v>
      </c>
      <c r="B7" s="172" t="s">
        <v>257</v>
      </c>
      <c r="C7" s="5" t="str">
        <f t="shared" si="0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1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2"/>
        <v>20</v>
      </c>
    </row>
    <row r="8" spans="1:16" ht="15.75" hidden="1">
      <c r="A8" s="173" t="s">
        <v>172</v>
      </c>
      <c r="B8" s="176" t="s">
        <v>173</v>
      </c>
      <c r="C8" s="5" t="str">
        <f t="shared" si="0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1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2"/>
        <v>21</v>
      </c>
    </row>
    <row r="9" spans="1:16" hidden="1">
      <c r="A9" s="172" t="s">
        <v>311</v>
      </c>
      <c r="B9" s="172" t="s">
        <v>154</v>
      </c>
      <c r="C9" s="5" t="str">
        <f t="shared" si="0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1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2"/>
        <v>24</v>
      </c>
    </row>
    <row r="10" spans="1:16" hidden="1">
      <c r="A10" s="177" t="s">
        <v>304</v>
      </c>
      <c r="B10" s="177" t="s">
        <v>68</v>
      </c>
      <c r="C10" s="5" t="str">
        <f t="shared" si="0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1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2"/>
        <v>44</v>
      </c>
    </row>
    <row r="11" spans="1:16" hidden="1">
      <c r="A11" s="172" t="s">
        <v>345</v>
      </c>
      <c r="B11" s="172" t="s">
        <v>166</v>
      </c>
      <c r="C11" s="5" t="str">
        <f t="shared" si="0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1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2"/>
        <v>30</v>
      </c>
    </row>
    <row r="12" spans="1:16" hidden="1">
      <c r="A12" s="174" t="s">
        <v>148</v>
      </c>
      <c r="B12" s="174" t="s">
        <v>50</v>
      </c>
      <c r="C12" s="5" t="str">
        <f t="shared" si="0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1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2"/>
        <v>5</v>
      </c>
    </row>
    <row r="13" spans="1:16" hidden="1">
      <c r="A13" s="172" t="s">
        <v>138</v>
      </c>
      <c r="B13" s="172" t="s">
        <v>50</v>
      </c>
      <c r="C13" s="5" t="str">
        <f t="shared" si="0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1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2"/>
        <v>29</v>
      </c>
    </row>
    <row r="14" spans="1:16">
      <c r="A14" s="172" t="s">
        <v>25</v>
      </c>
      <c r="B14" s="172" t="s">
        <v>26</v>
      </c>
      <c r="C14" s="5" t="str">
        <f>A14&amp;" "&amp;B14</f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>IF(E14="H",IF(F14&lt;15.5,"H1",IF(F14&lt;24.5,"H2","H3")),IF(E14="F",IF(F14&lt;24.5,"F1","F2"),""))</f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>J14+L14</f>
        <v>49</v>
      </c>
      <c r="P14" s="210"/>
    </row>
    <row r="15" spans="1:16" hidden="1">
      <c r="A15" s="172" t="s">
        <v>25</v>
      </c>
      <c r="B15" s="172" t="s">
        <v>28</v>
      </c>
      <c r="C15" s="5" t="str">
        <f>A15&amp;" "&amp;B15</f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>IF(E15="H",IF(F15&lt;15.5,"H1",IF(F15&lt;24.5,"H2","H3")),IF(E15="F",IF(F15&lt;24.5,"F1","F2"),""))</f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>J15+L15</f>
        <v>30</v>
      </c>
    </row>
    <row r="16" spans="1:16" hidden="1">
      <c r="A16" s="172" t="s">
        <v>357</v>
      </c>
      <c r="B16" s="172" t="s">
        <v>358</v>
      </c>
      <c r="C16" s="5" t="str">
        <f>A16&amp;" "&amp;B16</f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>IF(E16="H",IF(F16&lt;15.5,"H1",IF(F16&lt;24.5,"H2","H3")),IF(E16="F",IF(F16&lt;24.5,"F1","F2"),""))</f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>J16+L16</f>
        <v>26</v>
      </c>
    </row>
    <row r="17" spans="1:14" hidden="1">
      <c r="A17" s="172" t="s">
        <v>407</v>
      </c>
      <c r="B17" s="172" t="s">
        <v>408</v>
      </c>
      <c r="C17" s="5" t="str">
        <f>A17&amp;" "&amp;B17</f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>IF(E17="H",IF(F17&lt;15.5,"H1",IF(F17&lt;24.5,"H2","H3")),IF(E17="F",IF(F17&lt;24.5,"F1","F2"),""))</f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>J17+L17</f>
        <v>6</v>
      </c>
    </row>
    <row r="18" spans="1:14" hidden="1">
      <c r="A18" s="172" t="s">
        <v>229</v>
      </c>
      <c r="B18" s="172" t="s">
        <v>230</v>
      </c>
      <c r="C18" s="5" t="str">
        <f>A18&amp;" "&amp;B18</f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>IF(E18="H",IF(F18&lt;15.5,"H1",IF(F18&lt;24.5,"H2","H3")),IF(E18="F",IF(F18&lt;24.5,"F1","F2"),""))</f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>J18+L18</f>
        <v>15</v>
      </c>
    </row>
    <row r="19" spans="1:14" hidden="1">
      <c r="A19" s="172" t="s">
        <v>390</v>
      </c>
      <c r="B19" s="172" t="s">
        <v>225</v>
      </c>
      <c r="C19" s="5" t="str">
        <f>A19&amp;" "&amp;B19</f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>IF(E19="H",IF(F19&lt;15.5,"H1",IF(F19&lt;24.5,"H2","H3")),IF(E19="F",IF(F19&lt;24.5,"F1","F2"),""))</f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>J19+L19</f>
        <v>30</v>
      </c>
    </row>
    <row r="20" spans="1:14" ht="15.75" hidden="1">
      <c r="A20" s="175" t="s">
        <v>113</v>
      </c>
      <c r="B20" s="175" t="s">
        <v>114</v>
      </c>
      <c r="C20" s="5" t="str">
        <f>A20&amp;" "&amp;B20</f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>IF(E20="H",IF(F20&lt;15.5,"H1",IF(F20&lt;24.5,"H2","H3")),IF(E20="F",IF(F20&lt;24.5,"F1","F2"),""))</f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>J20+L20</f>
        <v>17</v>
      </c>
    </row>
    <row r="21" spans="1:14" hidden="1">
      <c r="A21" s="172" t="s">
        <v>349</v>
      </c>
      <c r="B21" s="172" t="s">
        <v>350</v>
      </c>
      <c r="C21" s="5" t="str">
        <f>A21&amp;" "&amp;B21</f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>IF(E21="H",IF(F21&lt;15.5,"H1",IF(F21&lt;24.5,"H2","H3")),IF(E21="F",IF(F21&lt;24.5,"F1","F2"),""))</f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>J21+L21</f>
        <v>35</v>
      </c>
    </row>
    <row r="22" spans="1:14" ht="15.75" hidden="1">
      <c r="A22" s="175" t="s">
        <v>96</v>
      </c>
      <c r="B22" s="175" t="s">
        <v>54</v>
      </c>
      <c r="C22" s="5" t="str">
        <f>A22&amp;" "&amp;B22</f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>IF(E22="H",IF(F22&lt;15.5,"H1",IF(F22&lt;24.5,"H2","H3")),IF(E22="F",IF(F22&lt;24.5,"F1","F2"),""))</f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>J22+L22</f>
        <v>19</v>
      </c>
    </row>
    <row r="23" spans="1:14" ht="15.75" hidden="1">
      <c r="A23" s="173" t="s">
        <v>175</v>
      </c>
      <c r="B23" s="173" t="s">
        <v>176</v>
      </c>
      <c r="C23" s="5" t="str">
        <f>A23&amp;" "&amp;B23</f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>IF(E23="H",IF(F23&lt;15.5,"H1",IF(F23&lt;24.5,"H2","H3")),IF(E23="F",IF(F23&lt;24.5,"F1","F2"),""))</f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>J23+L23</f>
        <v>21</v>
      </c>
    </row>
    <row r="24" spans="1:14" hidden="1">
      <c r="A24" s="172" t="s">
        <v>53</v>
      </c>
      <c r="B24" s="172" t="s">
        <v>54</v>
      </c>
      <c r="C24" s="5" t="str">
        <f>A24&amp;" "&amp;B24</f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>IF(E24="H",IF(F24&lt;15.5,"H1",IF(F24&lt;24.5,"H2","H3")),IF(E24="F",IF(F24&lt;24.5,"F1","F2"),""))</f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>J24+L24</f>
        <v>23</v>
      </c>
    </row>
    <row r="25" spans="1:14" ht="15.75" hidden="1">
      <c r="A25" s="176" t="s">
        <v>165</v>
      </c>
      <c r="B25" s="176" t="s">
        <v>166</v>
      </c>
      <c r="C25" s="5" t="str">
        <f>A25&amp;" "&amp;B25</f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>IF(E25="H",IF(F25&lt;15.5,"H1",IF(F25&lt;24.5,"H2","H3")),IF(E25="F",IF(F25&lt;24.5,"F1","F2"),""))</f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>J25+L25</f>
        <v>23</v>
      </c>
    </row>
    <row r="26" spans="1:14" hidden="1">
      <c r="A26" s="172" t="s">
        <v>15</v>
      </c>
      <c r="B26" s="172" t="s">
        <v>16</v>
      </c>
      <c r="C26" s="5" t="str">
        <f>A26&amp;" "&amp;B26</f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>IF(E26="H",IF(F26&lt;15.5,"H1",IF(F26&lt;24.5,"H2","H3")),IF(E26="F",IF(F26&lt;24.5,"F1","F2"),""))</f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>J26+L26</f>
        <v>30</v>
      </c>
    </row>
    <row r="27" spans="1:14" hidden="1">
      <c r="A27" s="172" t="s">
        <v>129</v>
      </c>
      <c r="B27" s="172" t="s">
        <v>130</v>
      </c>
      <c r="C27" s="5" t="str">
        <f>A27&amp;" "&amp;B27</f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>IF(E27="H",IF(F27&lt;15.5,"H1",IF(F27&lt;24.5,"H2","H3")),IF(E27="F",IF(F27&lt;24.5,"F1","F2"),""))</f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>J27+L27</f>
        <v>8</v>
      </c>
    </row>
    <row r="28" spans="1:14" hidden="1">
      <c r="A28" s="172" t="s">
        <v>247</v>
      </c>
      <c r="B28" s="172" t="s">
        <v>248</v>
      </c>
      <c r="C28" s="5" t="str">
        <f>A28&amp;" "&amp;B28</f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>IF(E28="H",IF(F28&lt;15.5,"H1",IF(F28&lt;24.5,"H2","H3")),IF(E28="F",IF(F28&lt;24.5,"F1","F2"),""))</f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>J28+L28</f>
        <v>24</v>
      </c>
    </row>
    <row r="29" spans="1:14" hidden="1">
      <c r="A29" s="172" t="s">
        <v>132</v>
      </c>
      <c r="B29" s="172" t="s">
        <v>133</v>
      </c>
      <c r="C29" s="5" t="str">
        <f>A29&amp;" "&amp;B29</f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>IF(E29="H",IF(F29&lt;15.5,"H1",IF(F29&lt;24.5,"H2","H3")),IF(E29="F",IF(F29&lt;24.5,"F1","F2"),""))</f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>J29+L29</f>
        <v>18</v>
      </c>
    </row>
    <row r="30" spans="1:14" hidden="1">
      <c r="A30" s="172" t="s">
        <v>55</v>
      </c>
      <c r="B30" s="172" t="s">
        <v>56</v>
      </c>
      <c r="C30" s="5" t="str">
        <f>A30&amp;" "&amp;B30</f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>IF(E30="H",IF(F30&lt;15.5,"H1",IF(F30&lt;24.5,"H2","H3")),IF(E30="F",IF(F30&lt;24.5,"F1","F2"),""))</f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>J30+L30</f>
        <v>9</v>
      </c>
    </row>
    <row r="31" spans="1:14" hidden="1">
      <c r="A31" s="172" t="s">
        <v>55</v>
      </c>
      <c r="B31" s="172" t="s">
        <v>57</v>
      </c>
      <c r="C31" s="5" t="str">
        <f>A31&amp;" "&amp;B31</f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>IF(E31="H",IF(F31&lt;15.5,"H1",IF(F31&lt;24.5,"H2","H3")),IF(E31="F",IF(F31&lt;24.5,"F1","F2"),""))</f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>J31+L31</f>
        <v>24</v>
      </c>
    </row>
    <row r="32" spans="1:14" hidden="1">
      <c r="A32" s="172" t="s">
        <v>41</v>
      </c>
      <c r="B32" s="172" t="s">
        <v>42</v>
      </c>
      <c r="C32" s="5" t="str">
        <f>A32&amp;" "&amp;B32</f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>IF(E32="H",IF(F32&lt;15.5,"H1",IF(F32&lt;24.5,"H2","H3")),IF(E32="F",IF(F32&lt;24.5,"F1","F2"),""))</f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>J32+L32</f>
        <v>26</v>
      </c>
    </row>
    <row r="33" spans="1:14" hidden="1">
      <c r="A33" s="172" t="s">
        <v>32</v>
      </c>
      <c r="B33" s="172" t="s">
        <v>33</v>
      </c>
      <c r="C33" s="5" t="str">
        <f>A33&amp;" "&amp;B33</f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>IF(E33="H",IF(F33&lt;15.5,"H1",IF(F33&lt;24.5,"H2","H3")),IF(E33="F",IF(F33&lt;24.5,"F1","F2"),""))</f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>J33+L33</f>
        <v>15</v>
      </c>
    </row>
    <row r="34" spans="1:14" ht="15.75" hidden="1">
      <c r="A34" s="175" t="s">
        <v>115</v>
      </c>
      <c r="B34" s="175" t="s">
        <v>116</v>
      </c>
      <c r="C34" s="5" t="str">
        <f>A34&amp;" "&amp;B34</f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>IF(E34="H",IF(F34&lt;15.5,"H1",IF(F34&lt;24.5,"H2","H3")),IF(E34="F",IF(F34&lt;24.5,"F1","F2"),""))</f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>J34+L34</f>
        <v>9</v>
      </c>
    </row>
    <row r="35" spans="1:14" hidden="1">
      <c r="A35" s="172" t="s">
        <v>249</v>
      </c>
      <c r="B35" s="172" t="s">
        <v>250</v>
      </c>
      <c r="C35" s="5" t="str">
        <f>A35&amp;" "&amp;B35</f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>IF(E35="H",IF(F35&lt;15.5,"H1",IF(F35&lt;24.5,"H2","H3")),IF(E35="F",IF(F35&lt;24.5,"F1","F2"),""))</f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>J35+L35</f>
        <v>48</v>
      </c>
    </row>
    <row r="36" spans="1:14" hidden="1">
      <c r="A36" s="172" t="s">
        <v>274</v>
      </c>
      <c r="B36" s="172" t="s">
        <v>275</v>
      </c>
      <c r="C36" s="5" t="str">
        <f>A36&amp;" "&amp;B36</f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>IF(E36="H",IF(F36&lt;15.5,"H1",IF(F36&lt;24.5,"H2","H3")),IF(E36="F",IF(F36&lt;24.5,"F1","F2"),""))</f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>J36+L36</f>
        <v>21</v>
      </c>
    </row>
    <row r="37" spans="1:14" hidden="1">
      <c r="A37" s="172" t="s">
        <v>45</v>
      </c>
      <c r="B37" s="172" t="s">
        <v>46</v>
      </c>
      <c r="C37" s="5" t="str">
        <f>A37&amp;" "&amp;B37</f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>IF(E37="H",IF(F37&lt;15.5,"H1",IF(F37&lt;24.5,"H2","H3")),IF(E37="F",IF(F37&lt;24.5,"F1","F2"),""))</f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>J37+L37</f>
        <v>16</v>
      </c>
    </row>
    <row r="38" spans="1:14" hidden="1">
      <c r="A38" s="172" t="s">
        <v>215</v>
      </c>
      <c r="B38" s="172" t="s">
        <v>216</v>
      </c>
      <c r="C38" s="5" t="str">
        <f>A38&amp;" "&amp;B38</f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>IF(E38="H",IF(F38&lt;15.5,"H1",IF(F38&lt;24.5,"H2","H3")),IF(E38="F",IF(F38&lt;24.5,"F1","F2"),""))</f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>J38+L38</f>
        <v>28</v>
      </c>
    </row>
    <row r="39" spans="1:14" ht="15.75" hidden="1">
      <c r="A39" s="178" t="s">
        <v>82</v>
      </c>
      <c r="B39" s="178" t="s">
        <v>83</v>
      </c>
      <c r="C39" s="5" t="str">
        <f>A39&amp;" "&amp;B39</f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>IF(E39="H",IF(F39&lt;15.5,"H1",IF(F39&lt;24.5,"H2","H3")),IF(E39="F",IF(F39&lt;24.5,"F1","F2"),""))</f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>J39+L39</f>
        <v>12</v>
      </c>
    </row>
    <row r="40" spans="1:14" ht="15.75" hidden="1">
      <c r="A40" s="173" t="s">
        <v>197</v>
      </c>
      <c r="B40" s="173" t="s">
        <v>154</v>
      </c>
      <c r="C40" s="5" t="str">
        <f>A40&amp;" "&amp;B40</f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>IF(E40="H",IF(F40&lt;15.5,"H1",IF(F40&lt;24.5,"H2","H3")),IF(E40="F",IF(F40&lt;24.5,"F1","F2"),""))</f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>J40+L40</f>
        <v>25</v>
      </c>
    </row>
    <row r="41" spans="1:14" hidden="1">
      <c r="A41" s="172" t="s">
        <v>12</v>
      </c>
      <c r="B41" s="172" t="s">
        <v>13</v>
      </c>
      <c r="C41" s="5" t="str">
        <f>A41&amp;" "&amp;B41</f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>IF(E41="H",IF(F41&lt;15.5,"H1",IF(F41&lt;24.5,"H2","H3")),IF(E41="F",IF(F41&lt;24.5,"F1","F2"),""))</f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>J41+L41</f>
        <v>40</v>
      </c>
    </row>
    <row r="42" spans="1:14" hidden="1">
      <c r="A42" s="172" t="s">
        <v>151</v>
      </c>
      <c r="B42" s="172" t="s">
        <v>152</v>
      </c>
      <c r="C42" s="5" t="str">
        <f>A42&amp;" "&amp;B42</f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>IF(E42="H",IF(F42&lt;15.5,"H1",IF(F42&lt;24.5,"H2","H3")),IF(E42="F",IF(F42&lt;24.5,"F1","F2"),""))</f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>J42+L42</f>
        <v>21</v>
      </c>
    </row>
    <row r="43" spans="1:14" hidden="1">
      <c r="A43" s="172" t="s">
        <v>379</v>
      </c>
      <c r="B43" s="172" t="s">
        <v>380</v>
      </c>
      <c r="C43" s="5" t="str">
        <f>A43&amp;" "&amp;B43</f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>IF(E43="H",IF(F43&lt;15.5,"H1",IF(F43&lt;24.5,"H2","H3")),IF(E43="F",IF(F43&lt;24.5,"F1","F2"),""))</f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>J43+L43</f>
        <v>42</v>
      </c>
    </row>
    <row r="44" spans="1:14" hidden="1">
      <c r="A44" s="172" t="s">
        <v>294</v>
      </c>
      <c r="B44" s="172" t="s">
        <v>295</v>
      </c>
      <c r="C44" s="5" t="str">
        <f>A44&amp;" "&amp;B44</f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>IF(E44="H",IF(F44&lt;15.5,"H1",IF(F44&lt;24.5,"H2","H3")),IF(E44="F",IF(F44&lt;24.5,"F1","F2"),""))</f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>J44+L44</f>
        <v>21</v>
      </c>
    </row>
    <row r="45" spans="1:14" ht="15.75" hidden="1">
      <c r="A45" s="175" t="s">
        <v>107</v>
      </c>
      <c r="B45" s="175" t="s">
        <v>108</v>
      </c>
      <c r="C45" s="5" t="str">
        <f>A45&amp;" "&amp;B45</f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>IF(E45="H",IF(F45&lt;15.5,"H1",IF(F45&lt;24.5,"H2","H3")),IF(E45="F",IF(F45&lt;24.5,"F1","F2"),""))</f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>J45+L45</f>
        <v>15</v>
      </c>
    </row>
    <row r="46" spans="1:14" hidden="1">
      <c r="A46" s="172" t="s">
        <v>375</v>
      </c>
      <c r="B46" s="172" t="s">
        <v>376</v>
      </c>
      <c r="C46" s="5" t="str">
        <f>A46&amp;" "&amp;B46</f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>IF(E46="H",IF(F46&lt;15.5,"H1",IF(F46&lt;24.5,"H2","H3")),IF(E46="F",IF(F46&lt;24.5,"F1","F2"),""))</f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>J46+L46</f>
        <v>25</v>
      </c>
    </row>
    <row r="47" spans="1:14" hidden="1">
      <c r="A47" s="179" t="s">
        <v>301</v>
      </c>
      <c r="B47" s="179" t="s">
        <v>64</v>
      </c>
      <c r="C47" s="5" t="str">
        <f>A47&amp;" "&amp;B47</f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>IF(E47="H",IF(F47&lt;15.5,"H1",IF(F47&lt;24.5,"H2","H3")),IF(E47="F",IF(F47&lt;24.5,"F1","F2"),""))</f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>J47+L47</f>
        <v>22</v>
      </c>
    </row>
    <row r="48" spans="1:14" hidden="1">
      <c r="A48" s="172" t="s">
        <v>290</v>
      </c>
      <c r="B48" s="172" t="s">
        <v>291</v>
      </c>
      <c r="C48" s="5" t="str">
        <f>A48&amp;" "&amp;B48</f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>IF(E48="H",IF(F48&lt;15.5,"H1",IF(F48&lt;24.5,"H2","H3")),IF(E48="F",IF(F48&lt;24.5,"F1","F2"),""))</f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>J48+L48</f>
        <v>11</v>
      </c>
    </row>
    <row r="49" spans="1:16" hidden="1">
      <c r="A49" s="172" t="s">
        <v>362</v>
      </c>
      <c r="B49" s="172" t="s">
        <v>237</v>
      </c>
      <c r="C49" s="5" t="str">
        <f>A49&amp;" "&amp;B49</f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>IF(E49="H",IF(F49&lt;15.5,"H1",IF(F49&lt;24.5,"H2","H3")),IF(E49="F",IF(F49&lt;24.5,"F1","F2"),""))</f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>J49+L49</f>
        <v>36</v>
      </c>
    </row>
    <row r="50" spans="1:16" hidden="1">
      <c r="A50" s="172" t="s">
        <v>150</v>
      </c>
      <c r="B50" s="172" t="s">
        <v>28</v>
      </c>
      <c r="C50" s="5" t="str">
        <f>A50&amp;" "&amp;B50</f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>IF(E50="H",IF(F50&lt;15.5,"H1",IF(F50&lt;24.5,"H2","H3")),IF(E50="F",IF(F50&lt;24.5,"F1","F2"),""))</f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>J50+L50</f>
        <v>4</v>
      </c>
    </row>
    <row r="51" spans="1:16" ht="15.75" hidden="1">
      <c r="A51" s="176" t="s">
        <v>158</v>
      </c>
      <c r="B51" s="176" t="s">
        <v>159</v>
      </c>
      <c r="C51" s="5" t="str">
        <f>A51&amp;" "&amp;B51</f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>IF(E51="H",IF(F51&lt;15.5,"H1",IF(F51&lt;24.5,"H2","H3")),IF(E51="F",IF(F51&lt;24.5,"F1","F2"),""))</f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>J51+L51</f>
        <v>40</v>
      </c>
    </row>
    <row r="52" spans="1:16">
      <c r="A52" s="174" t="s">
        <v>211</v>
      </c>
      <c r="B52" s="174" t="s">
        <v>212</v>
      </c>
      <c r="C52" s="5" t="str">
        <f>A52&amp;" "&amp;B52</f>
        <v>DI GIANNI MURIEL</v>
      </c>
      <c r="D52" s="186" t="s">
        <v>9</v>
      </c>
      <c r="E52" s="149" t="s">
        <v>19</v>
      </c>
      <c r="F52" s="16">
        <f>'joueurs  '!F54</f>
        <v>10.3</v>
      </c>
      <c r="G52" s="57" t="s">
        <v>213</v>
      </c>
      <c r="H52" s="205" t="s">
        <v>214</v>
      </c>
      <c r="I52" s="141" t="str">
        <f>IF(E52="H",IF(F52&lt;15.5,"H1",IF(F52&lt;24.5,"H2","H3")),IF(E52="F",IF(F52&lt;24.5,"F1","F2"),""))</f>
        <v>F1</v>
      </c>
      <c r="J52" s="5">
        <f>'Feuille saisie score '!J54</f>
        <v>25</v>
      </c>
      <c r="K52" s="5">
        <f>'Feuille saisie score '!K54</f>
        <v>37</v>
      </c>
      <c r="L52" s="5">
        <f>'Feuille saisie score '!L54</f>
        <v>23</v>
      </c>
      <c r="M52" s="5">
        <f>'Feuille saisie score '!M54</f>
        <v>35</v>
      </c>
      <c r="N52" s="5">
        <f>J52+L52</f>
        <v>48</v>
      </c>
      <c r="P52" s="210"/>
    </row>
    <row r="53" spans="1:16" hidden="1">
      <c r="A53" s="172" t="s">
        <v>356</v>
      </c>
      <c r="B53" s="172" t="s">
        <v>268</v>
      </c>
      <c r="C53" s="5" t="str">
        <f>A53&amp;" "&amp;B53</f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>IF(E53="H",IF(F53&lt;15.5,"H1",IF(F53&lt;24.5,"H2","H3")),IF(E53="F",IF(F53&lt;24.5,"F1","F2"),""))</f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>J53+L53</f>
        <v>23</v>
      </c>
    </row>
    <row r="54" spans="1:16">
      <c r="A54" s="176" t="s">
        <v>158</v>
      </c>
      <c r="B54" s="176" t="s">
        <v>162</v>
      </c>
      <c r="C54" s="5" t="str">
        <f>A54&amp;" "&amp;B54</f>
        <v>DEPARDIEU LINDA</v>
      </c>
      <c r="D54" s="187" t="s">
        <v>9</v>
      </c>
      <c r="E54" s="147" t="s">
        <v>19</v>
      </c>
      <c r="F54" s="16">
        <f>'joueurs  '!F51</f>
        <v>21.3</v>
      </c>
      <c r="G54" s="74" t="s">
        <v>156</v>
      </c>
      <c r="H54" s="200" t="s">
        <v>164</v>
      </c>
      <c r="I54" s="141" t="str">
        <f>IF(E54="H",IF(F54&lt;15.5,"H1",IF(F54&lt;24.5,"H2","H3")),IF(E54="F",IF(F54&lt;24.5,"F1","F2"),""))</f>
        <v>F1</v>
      </c>
      <c r="J54" s="5">
        <f>'Feuille saisie score '!J51</f>
        <v>12</v>
      </c>
      <c r="K54" s="5">
        <f>'Feuille saisie score '!K51</f>
        <v>32</v>
      </c>
      <c r="L54" s="5">
        <f>'Feuille saisie score '!L51</f>
        <v>17</v>
      </c>
      <c r="M54" s="5">
        <f>'Feuille saisie score '!M51</f>
        <v>36</v>
      </c>
      <c r="N54" s="5">
        <f>J54+L54</f>
        <v>29</v>
      </c>
      <c r="P54" s="210"/>
    </row>
    <row r="55" spans="1:16" ht="15.75">
      <c r="A55" s="174" t="s">
        <v>58</v>
      </c>
      <c r="B55" s="174" t="s">
        <v>59</v>
      </c>
      <c r="C55" s="5" t="str">
        <f>A55&amp;" "&amp;B55</f>
        <v>FOURNIER Corinne</v>
      </c>
      <c r="D55" s="186" t="s">
        <v>9</v>
      </c>
      <c r="E55" s="95" t="s">
        <v>19</v>
      </c>
      <c r="F55" s="16">
        <f>'joueurs  '!F63</f>
        <v>18.7</v>
      </c>
      <c r="G55" s="14" t="s">
        <v>60</v>
      </c>
      <c r="H55" s="192">
        <v>3147213</v>
      </c>
      <c r="I55" s="141" t="str">
        <f>IF(E55="H",IF(F55&lt;15.5,"H1",IF(F55&lt;24.5,"H2","H3")),IF(E55="F",IF(F55&lt;24.5,"F1","F2"),""))</f>
        <v>F1</v>
      </c>
      <c r="J55" s="5">
        <f>'Feuille saisie score '!J63</f>
        <v>19</v>
      </c>
      <c r="K55" s="5">
        <f>'Feuille saisie score '!K63</f>
        <v>38</v>
      </c>
      <c r="L55" s="5">
        <f>'Feuille saisie score '!L63</f>
        <v>10</v>
      </c>
      <c r="M55" s="5">
        <f>'Feuille saisie score '!M63</f>
        <v>24</v>
      </c>
      <c r="N55" s="5">
        <f>J55+L55</f>
        <v>29</v>
      </c>
      <c r="P55" s="210"/>
    </row>
    <row r="56" spans="1:16" ht="15.75" hidden="1">
      <c r="A56" s="175" t="s">
        <v>94</v>
      </c>
      <c r="B56" s="175" t="s">
        <v>95</v>
      </c>
      <c r="C56" s="5" t="str">
        <f>A56&amp;" "&amp;B56</f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>IF(E56="H",IF(F56&lt;15.5,"H1",IF(F56&lt;24.5,"H2","H3")),IF(E56="F",IF(F56&lt;24.5,"F1","F2"),""))</f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>J56+L56</f>
        <v>45</v>
      </c>
    </row>
    <row r="57" spans="1:16" hidden="1">
      <c r="A57" s="172" t="s">
        <v>321</v>
      </c>
      <c r="B57" s="172" t="s">
        <v>322</v>
      </c>
      <c r="C57" s="5" t="str">
        <f>A57&amp;" "&amp;B57</f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>IF(E57="H",IF(F57&lt;15.5,"H1",IF(F57&lt;24.5,"H2","H3")),IF(E57="F",IF(F57&lt;24.5,"F1","F2"),""))</f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>J57+L57</f>
        <v>27</v>
      </c>
    </row>
    <row r="58" spans="1:16" ht="15.75" hidden="1">
      <c r="A58" s="175" t="s">
        <v>111</v>
      </c>
      <c r="B58" s="175" t="s">
        <v>112</v>
      </c>
      <c r="C58" s="5" t="str">
        <f>A58&amp;" "&amp;B58</f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>IF(E58="H",IF(F58&lt;15.5,"H1",IF(F58&lt;24.5,"H2","H3")),IF(E58="F",IF(F58&lt;24.5,"F1","F2"),""))</f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>J58+L58</f>
        <v>29</v>
      </c>
    </row>
    <row r="59" spans="1:16" hidden="1">
      <c r="A59" s="181" t="s">
        <v>296</v>
      </c>
      <c r="B59" s="181" t="s">
        <v>297</v>
      </c>
      <c r="C59" s="5" t="str">
        <f>A59&amp;" "&amp;B59</f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>IF(E59="H",IF(F59&lt;15.5,"H1",IF(F59&lt;24.5,"H2","H3")),IF(E59="F",IF(F59&lt;24.5,"F1","F2"),""))</f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>J59+L59</f>
        <v>28</v>
      </c>
    </row>
    <row r="60" spans="1:16" ht="15.75" hidden="1">
      <c r="A60" s="175" t="s">
        <v>88</v>
      </c>
      <c r="B60" s="175" t="s">
        <v>89</v>
      </c>
      <c r="C60" s="5" t="str">
        <f>A60&amp;" "&amp;B60</f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>IF(E60="H",IF(F60&lt;15.5,"H1",IF(F60&lt;24.5,"H2","H3")),IF(E60="F",IF(F60&lt;24.5,"F1","F2"),""))</f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>J60+L60</f>
        <v>25</v>
      </c>
    </row>
    <row r="61" spans="1:16" hidden="1">
      <c r="A61" s="172" t="s">
        <v>262</v>
      </c>
      <c r="B61" s="172" t="s">
        <v>263</v>
      </c>
      <c r="C61" s="5" t="str">
        <f>A61&amp;" "&amp;B61</f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>IF(E61="H",IF(F61&lt;15.5,"H1",IF(F61&lt;24.5,"H2","H3")),IF(E61="F",IF(F61&lt;24.5,"F1","F2"),""))</f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>J61+L61</f>
        <v>41</v>
      </c>
    </row>
    <row r="62" spans="1:16" hidden="1">
      <c r="A62" s="172" t="s">
        <v>330</v>
      </c>
      <c r="B62" s="172" t="s">
        <v>331</v>
      </c>
      <c r="C62" s="5" t="str">
        <f>A62&amp;" "&amp;B62</f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>IF(E62="H",IF(F62&lt;15.5,"H1",IF(F62&lt;24.5,"H2","H3")),IF(E62="F",IF(F62&lt;24.5,"F1","F2"),""))</f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>J62+L62</f>
        <v>6</v>
      </c>
    </row>
    <row r="63" spans="1:16" hidden="1">
      <c r="A63" s="172" t="s">
        <v>17</v>
      </c>
      <c r="B63" s="172" t="s">
        <v>18</v>
      </c>
      <c r="C63" s="5" t="str">
        <f>A63&amp;" "&amp;B63</f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>IF(E63="H",IF(F63&lt;15.5,"H1",IF(F63&lt;24.5,"H2","H3")),IF(E63="F",IF(F63&lt;24.5,"F1","F2"),""))</f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>J63+L63</f>
        <v>0</v>
      </c>
    </row>
    <row r="64" spans="1:16">
      <c r="A64" s="180" t="s">
        <v>187</v>
      </c>
      <c r="B64" s="180" t="s">
        <v>188</v>
      </c>
      <c r="C64" s="5" t="str">
        <f>A64&amp;" "&amp;B64</f>
        <v>DESMARAIS CATHERINE</v>
      </c>
      <c r="D64" s="187" t="s">
        <v>9</v>
      </c>
      <c r="E64" s="148" t="s">
        <v>19</v>
      </c>
      <c r="F64" s="16">
        <f>'joueurs  '!F53</f>
        <v>16</v>
      </c>
      <c r="G64" s="80" t="s">
        <v>190</v>
      </c>
      <c r="H64" s="204">
        <v>46233087</v>
      </c>
      <c r="I64" s="141" t="str">
        <f>IF(E64="H",IF(F64&lt;15.5,"H1",IF(F64&lt;24.5,"H2","H3")),IF(E64="F",IF(F64&lt;24.5,"F1","F2"),""))</f>
        <v>F1</v>
      </c>
      <c r="J64" s="5">
        <f>'Feuille saisie score '!J53</f>
        <v>8</v>
      </c>
      <c r="K64" s="5">
        <f>'Feuille saisie score '!K53</f>
        <v>18</v>
      </c>
      <c r="L64" s="5">
        <f>'Feuille saisie score '!L53</f>
        <v>18</v>
      </c>
      <c r="M64" s="5">
        <f>'Feuille saisie score '!M53</f>
        <v>33</v>
      </c>
      <c r="N64" s="5">
        <f>J64+L64</f>
        <v>26</v>
      </c>
      <c r="P64" s="210"/>
    </row>
    <row r="65" spans="1:14" hidden="1">
      <c r="A65" s="172" t="s">
        <v>342</v>
      </c>
      <c r="B65" s="172" t="s">
        <v>343</v>
      </c>
      <c r="C65" s="5" t="str">
        <f>A65&amp;" "&amp;B65</f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>IF(E65="H",IF(F65&lt;15.5,"H1",IF(F65&lt;24.5,"H2","H3")),IF(E65="F",IF(F65&lt;24.5,"F1","F2"),""))</f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>J65+L65</f>
        <v>33</v>
      </c>
    </row>
    <row r="66" spans="1:14" hidden="1">
      <c r="A66" s="172" t="s">
        <v>245</v>
      </c>
      <c r="B66" s="172" t="s">
        <v>246</v>
      </c>
      <c r="C66" s="5" t="str">
        <f>A66&amp;" "&amp;B66</f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>IF(E66="H",IF(F66&lt;15.5,"H1",IF(F66&lt;24.5,"H2","H3")),IF(E66="F",IF(F66&lt;24.5,"F1","F2"),""))</f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>J66+L66</f>
        <v>37</v>
      </c>
    </row>
    <row r="67" spans="1:14" hidden="1">
      <c r="A67" s="172" t="s">
        <v>292</v>
      </c>
      <c r="B67" s="172" t="s">
        <v>293</v>
      </c>
      <c r="C67" s="5" t="str">
        <f>A67&amp;" "&amp;B67</f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>IF(E67="H",IF(F67&lt;15.5,"H1",IF(F67&lt;24.5,"H2","H3")),IF(E67="F",IF(F67&lt;24.5,"F1","F2"),""))</f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>J67+L67</f>
        <v>10</v>
      </c>
    </row>
    <row r="68" spans="1:14" hidden="1">
      <c r="A68" s="172" t="s">
        <v>71</v>
      </c>
      <c r="B68" s="172" t="s">
        <v>72</v>
      </c>
      <c r="C68" s="5" t="str">
        <f>A68&amp;" "&amp;B68</f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>IF(E68="H",IF(F68&lt;15.5,"H1",IF(F68&lt;24.5,"H2","H3")),IF(E68="F",IF(F68&lt;24.5,"F1","F2"),""))</f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>J68+L68</f>
        <v>13</v>
      </c>
    </row>
    <row r="69" spans="1:14" hidden="1">
      <c r="A69" s="172" t="s">
        <v>258</v>
      </c>
      <c r="B69" s="172" t="s">
        <v>259</v>
      </c>
      <c r="C69" s="5" t="str">
        <f>A69&amp;" "&amp;B69</f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>IF(E69="H",IF(F69&lt;15.5,"H1",IF(F69&lt;24.5,"H2","H3")),IF(E69="F",IF(F69&lt;24.5,"F1","F2"),""))</f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>J69+L69</f>
        <v>19</v>
      </c>
    </row>
    <row r="70" spans="1:14" hidden="1">
      <c r="A70" s="172" t="s">
        <v>49</v>
      </c>
      <c r="B70" s="172" t="s">
        <v>50</v>
      </c>
      <c r="C70" s="5" t="str">
        <f>A70&amp;" "&amp;B70</f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>IF(E70="H",IF(F70&lt;15.5,"H1",IF(F70&lt;24.5,"H2","H3")),IF(E70="F",IF(F70&lt;24.5,"F1","F2"),""))</f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>J70+L70</f>
        <v>12</v>
      </c>
    </row>
    <row r="71" spans="1:14" hidden="1">
      <c r="A71" s="172" t="s">
        <v>324</v>
      </c>
      <c r="B71" s="172" t="s">
        <v>325</v>
      </c>
      <c r="C71" s="5" t="str">
        <f>A71&amp;" "&amp;B71</f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>IF(E71="H",IF(F71&lt;15.5,"H1",IF(F71&lt;24.5,"H2","H3")),IF(E71="F",IF(F71&lt;24.5,"F1","F2"),""))</f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>J71+L71</f>
        <v>29</v>
      </c>
    </row>
    <row r="72" spans="1:14" hidden="1">
      <c r="A72" s="172" t="s">
        <v>324</v>
      </c>
      <c r="B72" s="172" t="s">
        <v>50</v>
      </c>
      <c r="C72" s="5" t="str">
        <f>A72&amp;" "&amp;B72</f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>IF(E72="H",IF(F72&lt;15.5,"H1",IF(F72&lt;24.5,"H2","H3")),IF(E72="F",IF(F72&lt;24.5,"F1","F2"),""))</f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>J72+L72</f>
        <v>27</v>
      </c>
    </row>
    <row r="73" spans="1:14" hidden="1">
      <c r="A73" s="172" t="s">
        <v>352</v>
      </c>
      <c r="B73" s="172" t="s">
        <v>353</v>
      </c>
      <c r="C73" s="5" t="str">
        <f>A73&amp;" "&amp;B73</f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>IF(E73="H",IF(F73&lt;15.5,"H1",IF(F73&lt;24.5,"H2","H3")),IF(E73="F",IF(F73&lt;24.5,"F1","F2"),""))</f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>J73+L73</f>
        <v>31</v>
      </c>
    </row>
    <row r="74" spans="1:14" ht="15.75" hidden="1">
      <c r="A74" s="178" t="s">
        <v>121</v>
      </c>
      <c r="B74" s="178" t="s">
        <v>122</v>
      </c>
      <c r="C74" s="5" t="str">
        <f>A74&amp;" "&amp;B74</f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>IF(E74="H",IF(F74&lt;15.5,"H1",IF(F74&lt;24.5,"H2","H3")),IF(E74="F",IF(F74&lt;24.5,"F1","F2"),""))</f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>J74+L74</f>
        <v>38</v>
      </c>
    </row>
    <row r="75" spans="1:14" hidden="1">
      <c r="A75" s="172" t="s">
        <v>282</v>
      </c>
      <c r="B75" s="172" t="s">
        <v>283</v>
      </c>
      <c r="C75" s="5" t="str">
        <f>A75&amp;" "&amp;B75</f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>IF(E75="H",IF(F75&lt;15.5,"H1",IF(F75&lt;24.5,"H2","H3")),IF(E75="F",IF(F75&lt;24.5,"F1","F2"),""))</f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>J75+L75</f>
        <v>18</v>
      </c>
    </row>
    <row r="76" spans="1:14" hidden="1">
      <c r="A76" s="172" t="s">
        <v>360</v>
      </c>
      <c r="B76" s="172" t="s">
        <v>361</v>
      </c>
      <c r="C76" s="5" t="str">
        <f>A76&amp;" "&amp;B76</f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>IF(E76="H",IF(F76&lt;15.5,"H1",IF(F76&lt;24.5,"H2","H3")),IF(E76="F",IF(F76&lt;24.5,"F1","F2"),""))</f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>J76+L76</f>
        <v>15</v>
      </c>
    </row>
    <row r="77" spans="1:14" hidden="1">
      <c r="A77" s="177" t="s">
        <v>299</v>
      </c>
      <c r="B77" s="177" t="s">
        <v>300</v>
      </c>
      <c r="C77" s="5" t="str">
        <f>A77&amp;" "&amp;B77</f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>IF(E77="H",IF(F77&lt;15.5,"H1",IF(F77&lt;24.5,"H2","H3")),IF(E77="F",IF(F77&lt;24.5,"F1","F2"),""))</f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>J77+L77</f>
        <v>15</v>
      </c>
    </row>
    <row r="78" spans="1:14" hidden="1">
      <c r="A78" s="172" t="s">
        <v>220</v>
      </c>
      <c r="B78" s="172" t="s">
        <v>221</v>
      </c>
      <c r="C78" s="5" t="str">
        <f>A78&amp;" "&amp;B78</f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>IF(E78="H",IF(F78&lt;15.5,"H1",IF(F78&lt;24.5,"H2","H3")),IF(E78="F",IF(F78&lt;24.5,"F1","F2"),""))</f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>J78+L78</f>
        <v>14</v>
      </c>
    </row>
    <row r="79" spans="1:14" hidden="1">
      <c r="A79" s="172" t="s">
        <v>373</v>
      </c>
      <c r="B79" s="172" t="s">
        <v>374</v>
      </c>
      <c r="C79" s="5" t="str">
        <f>A79&amp;" "&amp;B79</f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>IF(E79="H",IF(F79&lt;15.5,"H1",IF(F79&lt;24.5,"H2","H3")),IF(E79="F",IF(F79&lt;24.5,"F1","F2"),""))</f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>J79+L79</f>
        <v>28</v>
      </c>
    </row>
    <row r="80" spans="1:14" hidden="1">
      <c r="A80" s="172" t="s">
        <v>69</v>
      </c>
      <c r="B80" s="172" t="s">
        <v>70</v>
      </c>
      <c r="C80" s="5" t="str">
        <f>A80&amp;" "&amp;B80</f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>IF(E80="H",IF(F80&lt;15.5,"H1",IF(F80&lt;24.5,"H2","H3")),IF(E80="F",IF(F80&lt;24.5,"F1","F2"),""))</f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>J80+L80</f>
        <v>15</v>
      </c>
    </row>
    <row r="81" spans="1:16" hidden="1">
      <c r="A81" s="172" t="s">
        <v>393</v>
      </c>
      <c r="B81" s="172" t="s">
        <v>28</v>
      </c>
      <c r="C81" s="5" t="str">
        <f>A81&amp;" "&amp;B81</f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>IF(E81="H",IF(F81&lt;15.5,"H1",IF(F81&lt;24.5,"H2","H3")),IF(E81="F",IF(F81&lt;24.5,"F1","F2"),""))</f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>J81+L81</f>
        <v>18</v>
      </c>
    </row>
    <row r="82" spans="1:16" ht="15.75">
      <c r="A82" s="175" t="s">
        <v>183</v>
      </c>
      <c r="B82" s="175" t="s">
        <v>184</v>
      </c>
      <c r="C82" s="5" t="str">
        <f>A82&amp;" "&amp;B82</f>
        <v>ROUGER ISABELLE</v>
      </c>
      <c r="D82" s="187" t="s">
        <v>9</v>
      </c>
      <c r="E82" s="147" t="s">
        <v>19</v>
      </c>
      <c r="F82" s="16">
        <f>'joueurs  '!F149</f>
        <v>23.6</v>
      </c>
      <c r="G82" s="74" t="s">
        <v>156</v>
      </c>
      <c r="H82" s="200" t="s">
        <v>186</v>
      </c>
      <c r="I82" s="141" t="str">
        <f>IF(E82="H",IF(F82&lt;15.5,"H1",IF(F82&lt;24.5,"H2","H3")),IF(E82="F",IF(F82&lt;24.5,"F1","F2"),""))</f>
        <v>F1</v>
      </c>
      <c r="J82" s="5">
        <f>'Feuille saisie score '!J149</f>
        <v>9</v>
      </c>
      <c r="K82" s="5">
        <f>'Feuille saisie score '!K149</f>
        <v>28</v>
      </c>
      <c r="L82" s="5">
        <f>'Feuille saisie score '!L149</f>
        <v>17</v>
      </c>
      <c r="M82" s="5">
        <f>'Feuille saisie score '!M149</f>
        <v>36</v>
      </c>
      <c r="N82" s="5">
        <f>J82+L82</f>
        <v>26</v>
      </c>
      <c r="P82" s="210"/>
    </row>
    <row r="83" spans="1:16" ht="15.75" hidden="1">
      <c r="A83" s="175" t="s">
        <v>179</v>
      </c>
      <c r="B83" s="175" t="s">
        <v>180</v>
      </c>
      <c r="C83" s="5" t="str">
        <f>A83&amp;" "&amp;B83</f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>IF(E83="H",IF(F83&lt;15.5,"H1",IF(F83&lt;24.5,"H2","H3")),IF(E83="F",IF(F83&lt;24.5,"F1","F2"),""))</f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>J83+L83</f>
        <v>26</v>
      </c>
    </row>
    <row r="84" spans="1:16" hidden="1">
      <c r="A84" s="172" t="s">
        <v>29</v>
      </c>
      <c r="B84" s="172" t="s">
        <v>30</v>
      </c>
      <c r="C84" s="5" t="str">
        <f>A84&amp;" "&amp;B84</f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>IF(E84="H",IF(F84&lt;15.5,"H1",IF(F84&lt;24.5,"H2","H3")),IF(E84="F",IF(F84&lt;24.5,"F1","F2"),""))</f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>J84+L84</f>
        <v>12</v>
      </c>
    </row>
    <row r="85" spans="1:16" hidden="1">
      <c r="A85" s="172" t="s">
        <v>411</v>
      </c>
      <c r="B85" s="172" t="s">
        <v>412</v>
      </c>
      <c r="C85" s="5" t="str">
        <f>A85&amp;" "&amp;B85</f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>IF(E85="H",IF(F85&lt;15.5,"H1",IF(F85&lt;24.5,"H2","H3")),IF(E85="F",IF(F85&lt;24.5,"F1","F2"),""))</f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>J85+L85</f>
        <v>7</v>
      </c>
    </row>
    <row r="86" spans="1:16" hidden="1">
      <c r="A86" s="172" t="s">
        <v>240</v>
      </c>
      <c r="B86" s="172" t="s">
        <v>93</v>
      </c>
      <c r="C86" s="5" t="str">
        <f>A86&amp;" "&amp;B86</f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>IF(E86="H",IF(F86&lt;15.5,"H1",IF(F86&lt;24.5,"H2","H3")),IF(E86="F",IF(F86&lt;24.5,"F1","F2"),""))</f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>J86+L86</f>
        <v>10</v>
      </c>
    </row>
    <row r="87" spans="1:16" hidden="1">
      <c r="A87" s="172" t="s">
        <v>313</v>
      </c>
      <c r="B87" s="172" t="s">
        <v>237</v>
      </c>
      <c r="C87" s="5" t="str">
        <f>A87&amp;" "&amp;B87</f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>IF(E87="H",IF(F87&lt;15.5,"H1",IF(F87&lt;24.5,"H2","H3")),IF(E87="F",IF(F87&lt;24.5,"F1","F2"),""))</f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>J87+L87</f>
        <v>22</v>
      </c>
    </row>
    <row r="88" spans="1:16" hidden="1">
      <c r="A88" s="172" t="s">
        <v>73</v>
      </c>
      <c r="B88" s="172" t="s">
        <v>74</v>
      </c>
      <c r="C88" s="5" t="str">
        <f>A88&amp;" "&amp;B88</f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>IF(E88="H",IF(F88&lt;15.5,"H1",IF(F88&lt;24.5,"H2","H3")),IF(E88="F",IF(F88&lt;24.5,"F1","F2"),""))</f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>J88+L88</f>
        <v>9</v>
      </c>
    </row>
    <row r="89" spans="1:16" ht="15.75" hidden="1">
      <c r="A89" s="175" t="s">
        <v>98</v>
      </c>
      <c r="B89" s="175" t="s">
        <v>99</v>
      </c>
      <c r="C89" s="5" t="str">
        <f>A89&amp;" "&amp;B89</f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>IF(E89="H",IF(F89&lt;15.5,"H1",IF(F89&lt;24.5,"H2","H3")),IF(E89="F",IF(F89&lt;24.5,"F1","F2"),""))</f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>J89+L89</f>
        <v>8</v>
      </c>
    </row>
    <row r="90" spans="1:16" hidden="1">
      <c r="A90" s="172" t="s">
        <v>47</v>
      </c>
      <c r="B90" s="172" t="s">
        <v>48</v>
      </c>
      <c r="C90" s="5" t="str">
        <f>A90&amp;" "&amp;B90</f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>IF(E90="H",IF(F90&lt;15.5,"H1",IF(F90&lt;24.5,"H2","H3")),IF(E90="F",IF(F90&lt;24.5,"F1","F2"),""))</f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>J90+L90</f>
        <v>22</v>
      </c>
    </row>
    <row r="91" spans="1:16" hidden="1">
      <c r="A91" s="174" t="s">
        <v>243</v>
      </c>
      <c r="B91" s="174" t="s">
        <v>64</v>
      </c>
      <c r="C91" s="5" t="str">
        <f>A91&amp;" "&amp;B91</f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>IF(E91="H",IF(F91&lt;15.5,"H1",IF(F91&lt;24.5,"H2","H3")),IF(E91="F",IF(F91&lt;24.5,"F1","F2"),""))</f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>J91+L91</f>
        <v>32</v>
      </c>
    </row>
    <row r="92" spans="1:16" hidden="1">
      <c r="A92" s="172" t="s">
        <v>222</v>
      </c>
      <c r="B92" s="172" t="s">
        <v>223</v>
      </c>
      <c r="C92" s="5" t="str">
        <f>A92&amp;" "&amp;B92</f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>IF(E92="H",IF(F92&lt;15.5,"H1",IF(F92&lt;24.5,"H2","H3")),IF(E92="F",IF(F92&lt;24.5,"F1","F2"),""))</f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>J92+L92</f>
        <v>33</v>
      </c>
    </row>
    <row r="93" spans="1:16" hidden="1">
      <c r="A93" s="172" t="s">
        <v>38</v>
      </c>
      <c r="B93" s="172" t="s">
        <v>39</v>
      </c>
      <c r="C93" s="5" t="str">
        <f>A93&amp;" "&amp;B93</f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>IF(E93="H",IF(F93&lt;15.5,"H1",IF(F93&lt;24.5,"H2","H3")),IF(E93="F",IF(F93&lt;24.5,"F1","F2"),""))</f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>J93+L93</f>
        <v>21</v>
      </c>
    </row>
    <row r="94" spans="1:16" hidden="1">
      <c r="A94" s="172" t="s">
        <v>40</v>
      </c>
      <c r="B94" s="172" t="s">
        <v>16</v>
      </c>
      <c r="C94" s="5" t="str">
        <f>A94&amp;" "&amp;B94</f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>IF(E94="H",IF(F94&lt;15.5,"H1",IF(F94&lt;24.5,"H2","H3")),IF(E94="F",IF(F94&lt;24.5,"F1","F2"),""))</f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>J94+L94</f>
        <v>36</v>
      </c>
    </row>
    <row r="95" spans="1:16" hidden="1">
      <c r="A95" s="174" t="s">
        <v>284</v>
      </c>
      <c r="B95" s="174" t="s">
        <v>285</v>
      </c>
      <c r="C95" s="5" t="str">
        <f>A95&amp;" "&amp;B95</f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>IF(E95="H",IF(F95&lt;15.5,"H1",IF(F95&lt;24.5,"H2","H3")),IF(E95="F",IF(F95&lt;24.5,"F1","F2"),""))</f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>J95+L95</f>
        <v>13</v>
      </c>
    </row>
    <row r="96" spans="1:16" hidden="1">
      <c r="A96" s="172" t="s">
        <v>284</v>
      </c>
      <c r="B96" s="172" t="s">
        <v>346</v>
      </c>
      <c r="C96" s="5" t="str">
        <f>A96&amp;" "&amp;B96</f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>IF(E96="H",IF(F96&lt;15.5,"H1",IF(F96&lt;24.5,"H2","H3")),IF(E96="F",IF(F96&lt;24.5,"F1","F2"),""))</f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>J96+L96</f>
        <v>24</v>
      </c>
    </row>
    <row r="97" spans="1:14" hidden="1">
      <c r="A97" s="174" t="s">
        <v>336</v>
      </c>
      <c r="B97" s="174" t="s">
        <v>337</v>
      </c>
      <c r="C97" s="5" t="str">
        <f>A97&amp;" "&amp;B97</f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>IF(E97="H",IF(F97&lt;15.5,"H1",IF(F97&lt;24.5,"H2","H3")),IF(E97="F",IF(F97&lt;24.5,"F1","F2"),""))</f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>J97+L97</f>
        <v>24</v>
      </c>
    </row>
    <row r="98" spans="1:14" hidden="1">
      <c r="A98" s="172" t="s">
        <v>344</v>
      </c>
      <c r="B98" s="172" t="s">
        <v>222</v>
      </c>
      <c r="C98" s="5" t="str">
        <f>A98&amp;" "&amp;B98</f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>IF(E98="H",IF(F98&lt;15.5,"H1",IF(F98&lt;24.5,"H2","H3")),IF(E98="F",IF(F98&lt;24.5,"F1","F2"),""))</f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>J98+L98</f>
        <v>26</v>
      </c>
    </row>
    <row r="99" spans="1:14" hidden="1">
      <c r="A99" s="172" t="s">
        <v>36</v>
      </c>
      <c r="B99" s="172" t="s">
        <v>37</v>
      </c>
      <c r="C99" s="5" t="str">
        <f>A99&amp;" "&amp;B99</f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>IF(E99="H",IF(F99&lt;15.5,"H1",IF(F99&lt;24.5,"H2","H3")),IF(E99="F",IF(F99&lt;24.5,"F1","F2"),""))</f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>J99+L99</f>
        <v>27</v>
      </c>
    </row>
    <row r="100" spans="1:14" hidden="1">
      <c r="A100" s="182" t="s">
        <v>7</v>
      </c>
      <c r="B100" s="182" t="s">
        <v>8</v>
      </c>
      <c r="C100" s="5" t="str">
        <f>A100&amp;" "&amp;B100</f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>IF(E100="H",IF(F100&lt;15.5,"H1",IF(F100&lt;24.5,"H2","H3")),IF(E100="F",IF(F100&lt;24.5,"F1","F2"),""))</f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>J100+L100</f>
        <v>39</v>
      </c>
    </row>
    <row r="101" spans="1:14" ht="30" hidden="1">
      <c r="A101" s="173" t="s">
        <v>194</v>
      </c>
      <c r="B101" s="173" t="s">
        <v>195</v>
      </c>
      <c r="C101" s="5" t="str">
        <f>A101&amp;" "&amp;B101</f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>IF(E101="H",IF(F101&lt;15.5,"H1",IF(F101&lt;24.5,"H2","H3")),IF(E101="F",IF(F101&lt;24.5,"F1","F2"),""))</f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>J101+L101</f>
        <v>30</v>
      </c>
    </row>
    <row r="102" spans="1:14" hidden="1">
      <c r="A102" s="172" t="s">
        <v>233</v>
      </c>
      <c r="B102" s="172" t="s">
        <v>234</v>
      </c>
      <c r="C102" s="5" t="str">
        <f>A102&amp;" "&amp;B102</f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>IF(E102="H",IF(F102&lt;15.5,"H1",IF(F102&lt;24.5,"H2","H3")),IF(E102="F",IF(F102&lt;24.5,"F1","F2"),""))</f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>J102+L102</f>
        <v>32</v>
      </c>
    </row>
    <row r="103" spans="1:14" hidden="1">
      <c r="A103" s="172" t="s">
        <v>126</v>
      </c>
      <c r="B103" s="172" t="s">
        <v>127</v>
      </c>
      <c r="C103" s="5" t="str">
        <f>A103&amp;" "&amp;B103</f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>IF(E103="H",IF(F103&lt;15.5,"H1",IF(F103&lt;24.5,"H2","H3")),IF(E103="F",IF(F103&lt;24.5,"F1","F2"),""))</f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>J103+L103</f>
        <v>18</v>
      </c>
    </row>
    <row r="104" spans="1:14" ht="15.75" hidden="1">
      <c r="A104" s="178" t="s">
        <v>117</v>
      </c>
      <c r="B104" s="178" t="s">
        <v>118</v>
      </c>
      <c r="C104" s="5" t="str">
        <f>A104&amp;" "&amp;B104</f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>IF(E104="H",IF(F104&lt;15.5,"H1",IF(F104&lt;24.5,"H2","H3")),IF(E104="F",IF(F104&lt;24.5,"F1","F2"),""))</f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>J104+L104</f>
        <v>6</v>
      </c>
    </row>
    <row r="105" spans="1:14" hidden="1">
      <c r="A105" s="172" t="s">
        <v>241</v>
      </c>
      <c r="B105" s="172" t="s">
        <v>112</v>
      </c>
      <c r="C105" s="5" t="str">
        <f>A105&amp;" "&amp;B105</f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>IF(E105="H",IF(F105&lt;15.5,"H1",IF(F105&lt;24.5,"H2","H3")),IF(E105="F",IF(F105&lt;24.5,"F1","F2"),""))</f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>J105+L105</f>
        <v>19</v>
      </c>
    </row>
    <row r="106" spans="1:14" hidden="1">
      <c r="A106" s="172" t="s">
        <v>242</v>
      </c>
      <c r="B106" s="172" t="s">
        <v>166</v>
      </c>
      <c r="C106" s="5" t="str">
        <f>A106&amp;" "&amp;B106</f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>IF(E106="H",IF(F106&lt;15.5,"H1",IF(F106&lt;24.5,"H2","H3")),IF(E106="F",IF(F106&lt;24.5,"F1","F2"),""))</f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>J106+L106</f>
        <v>23</v>
      </c>
    </row>
    <row r="107" spans="1:14" hidden="1">
      <c r="A107" s="172" t="s">
        <v>63</v>
      </c>
      <c r="B107" s="172" t="s">
        <v>64</v>
      </c>
      <c r="C107" s="5" t="str">
        <f>A107&amp;" "&amp;B107</f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>IF(E107="H",IF(F107&lt;15.5,"H1",IF(F107&lt;24.5,"H2","H3")),IF(E107="F",IF(F107&lt;24.5,"F1","F2"),""))</f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>J107+L107</f>
        <v>14</v>
      </c>
    </row>
    <row r="108" spans="1:14" hidden="1">
      <c r="A108" s="172" t="s">
        <v>308</v>
      </c>
      <c r="B108" s="172" t="s">
        <v>309</v>
      </c>
      <c r="C108" s="5" t="str">
        <f>A108&amp;" "&amp;B108</f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>IF(E108="H",IF(F108&lt;15.5,"H1",IF(F108&lt;24.5,"H2","H3")),IF(E108="F",IF(F108&lt;24.5,"F1","F2"),""))</f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>J108+L108</f>
        <v>36</v>
      </c>
    </row>
    <row r="109" spans="1:14" ht="15.75" hidden="1">
      <c r="A109" s="183" t="s">
        <v>153</v>
      </c>
      <c r="B109" s="183" t="s">
        <v>154</v>
      </c>
      <c r="C109" s="5" t="str">
        <f>A109&amp;" "&amp;B109</f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>IF(E109="H",IF(F109&lt;15.5,"H1",IF(F109&lt;24.5,"H2","H3")),IF(E109="F",IF(F109&lt;24.5,"F1","F2"),""))</f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>J109+L109</f>
        <v>46</v>
      </c>
    </row>
    <row r="110" spans="1:14" hidden="1">
      <c r="A110" s="174" t="s">
        <v>254</v>
      </c>
      <c r="B110" s="174" t="s">
        <v>180</v>
      </c>
      <c r="C110" s="5" t="str">
        <f>A110&amp;" "&amp;B110</f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>IF(E110="H",IF(F110&lt;15.5,"H1",IF(F110&lt;24.5,"H2","H3")),IF(E110="F",IF(F110&lt;24.5,"F1","F2"),""))</f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>J110+L110</f>
        <v>27</v>
      </c>
    </row>
    <row r="111" spans="1:14" hidden="1">
      <c r="A111" s="172" t="s">
        <v>217</v>
      </c>
      <c r="B111" s="172" t="s">
        <v>218</v>
      </c>
      <c r="C111" s="5" t="str">
        <f>A111&amp;" "&amp;B111</f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>IF(E111="H",IF(F111&lt;15.5,"H1",IF(F111&lt;24.5,"H2","H3")),IF(E111="F",IF(F111&lt;24.5,"F1","F2"),""))</f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>J111+L111</f>
        <v>16</v>
      </c>
    </row>
    <row r="112" spans="1:14" hidden="1">
      <c r="A112" s="172" t="s">
        <v>34</v>
      </c>
      <c r="B112" s="172" t="s">
        <v>35</v>
      </c>
      <c r="C112" s="5" t="str">
        <f>A112&amp;" "&amp;B112</f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>IF(E112="H",IF(F112&lt;15.5,"H1",IF(F112&lt;24.5,"H2","H3")),IF(E112="F",IF(F112&lt;24.5,"F1","F2"),""))</f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>J112+L112</f>
        <v>25</v>
      </c>
    </row>
    <row r="113" spans="1:16" ht="15.75" hidden="1">
      <c r="A113" s="178" t="s">
        <v>79</v>
      </c>
      <c r="B113" s="178" t="s">
        <v>72</v>
      </c>
      <c r="C113" s="5" t="str">
        <f>A113&amp;" "&amp;B113</f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>IF(E113="H",IF(F113&lt;15.5,"H1",IF(F113&lt;24.5,"H2","H3")),IF(E113="F",IF(F113&lt;24.5,"F1","F2"),""))</f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>J113+L113</f>
        <v>30</v>
      </c>
    </row>
    <row r="114" spans="1:16" ht="15.75" hidden="1">
      <c r="A114" s="173" t="s">
        <v>202</v>
      </c>
      <c r="B114" s="173" t="s">
        <v>203</v>
      </c>
      <c r="C114" s="5" t="str">
        <f>A114&amp;" "&amp;B114</f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>IF(E114="H",IF(F114&lt;15.5,"H1",IF(F114&lt;24.5,"H2","H3")),IF(E114="F",IF(F114&lt;24.5,"F1","F2"),""))</f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>J114+L114</f>
        <v>32</v>
      </c>
    </row>
    <row r="115" spans="1:16" ht="15.75" hidden="1">
      <c r="A115" s="178" t="s">
        <v>85</v>
      </c>
      <c r="B115" s="178" t="s">
        <v>70</v>
      </c>
      <c r="C115" s="5" t="str">
        <f>A115&amp;" "&amp;B115</f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>IF(E115="H",IF(F115&lt;15.5,"H1",IF(F115&lt;24.5,"H2","H3")),IF(E115="F",IF(F115&lt;24.5,"F1","F2"),""))</f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>J115+L115</f>
        <v>6</v>
      </c>
    </row>
    <row r="116" spans="1:16" hidden="1">
      <c r="A116" s="172" t="s">
        <v>147</v>
      </c>
      <c r="B116" s="172" t="s">
        <v>99</v>
      </c>
      <c r="C116" s="5" t="str">
        <f>A116&amp;" "&amp;B116</f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>IF(E116="H",IF(F116&lt;15.5,"H1",IF(F116&lt;24.5,"H2","H3")),IF(E116="F",IF(F116&lt;24.5,"F1","F2"),""))</f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>J116+L116</f>
        <v>23</v>
      </c>
    </row>
    <row r="117" spans="1:16" ht="15.75" hidden="1">
      <c r="A117" s="173" t="s">
        <v>169</v>
      </c>
      <c r="B117" s="173" t="s">
        <v>170</v>
      </c>
      <c r="C117" s="5" t="str">
        <f>A117&amp;" "&amp;B117</f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>IF(E117="H",IF(F117&lt;15.5,"H1",IF(F117&lt;24.5,"H2","H3")),IF(E117="F",IF(F117&lt;24.5,"F1","F2"),""))</f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>J117+L117</f>
        <v>24</v>
      </c>
    </row>
    <row r="118" spans="1:16" hidden="1">
      <c r="A118" s="172" t="s">
        <v>387</v>
      </c>
      <c r="B118" s="172" t="s">
        <v>388</v>
      </c>
      <c r="C118" s="5" t="str">
        <f>A118&amp;" "&amp;B118</f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>IF(E118="H",IF(F118&lt;15.5,"H1",IF(F118&lt;24.5,"H2","H3")),IF(E118="F",IF(F118&lt;24.5,"F1","F2"),""))</f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>J118+L118</f>
        <v>34</v>
      </c>
    </row>
    <row r="119" spans="1:16" hidden="1">
      <c r="A119" s="172" t="s">
        <v>65</v>
      </c>
      <c r="B119" s="172" t="s">
        <v>66</v>
      </c>
      <c r="C119" s="5" t="str">
        <f>A119&amp;" "&amp;B119</f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>IF(E119="H",IF(F119&lt;15.5,"H1",IF(F119&lt;24.5,"H2","H3")),IF(E119="F",IF(F119&lt;24.5,"F1","F2"),""))</f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>J119+L119</f>
        <v>1</v>
      </c>
    </row>
    <row r="120" spans="1:16" hidden="1">
      <c r="A120" s="172" t="s">
        <v>51</v>
      </c>
      <c r="B120" s="172" t="s">
        <v>52</v>
      </c>
      <c r="C120" s="5" t="str">
        <f>A120&amp;" "&amp;B120</f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>IF(E120="H",IF(F120&lt;15.5,"H1",IF(F120&lt;24.5,"H2","H3")),IF(E120="F",IF(F120&lt;24.5,"F1","F2"),""))</f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>J120+L120</f>
        <v>20</v>
      </c>
    </row>
    <row r="121" spans="1:16" hidden="1">
      <c r="A121" s="174" t="s">
        <v>140</v>
      </c>
      <c r="B121" s="174" t="s">
        <v>141</v>
      </c>
      <c r="C121" s="5" t="str">
        <f>A121&amp;" "&amp;B121</f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>IF(E121="H",IF(F121&lt;15.5,"H1",IF(F121&lt;24.5,"H2","H3")),IF(E121="F",IF(F121&lt;24.5,"F1","F2"),""))</f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>J121+L121</f>
        <v>30</v>
      </c>
    </row>
    <row r="122" spans="1:16" hidden="1">
      <c r="A122" s="172" t="s">
        <v>237</v>
      </c>
      <c r="B122" s="172" t="s">
        <v>238</v>
      </c>
      <c r="C122" s="5" t="str">
        <f>A122&amp;" "&amp;B122</f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>IF(E122="H",IF(F122&lt;15.5,"H1",IF(F122&lt;24.5,"H2","H3")),IF(E122="F",IF(F122&lt;24.5,"F1","F2"),""))</f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>J122+L122</f>
        <v>16</v>
      </c>
    </row>
    <row r="123" spans="1:16" hidden="1">
      <c r="A123" s="172" t="s">
        <v>326</v>
      </c>
      <c r="B123" s="172" t="s">
        <v>238</v>
      </c>
      <c r="C123" s="5" t="str">
        <f>A123&amp;" "&amp;B123</f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>IF(E123="H",IF(F123&lt;15.5,"H1",IF(F123&lt;24.5,"H2","H3")),IF(E123="F",IF(F123&lt;24.5,"F1","F2"),""))</f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>J123+L123</f>
        <v>7</v>
      </c>
    </row>
    <row r="124" spans="1:16" hidden="1">
      <c r="A124" s="174" t="s">
        <v>326</v>
      </c>
      <c r="B124" s="174" t="s">
        <v>327</v>
      </c>
      <c r="C124" s="5" t="str">
        <f>A124&amp;" "&amp;B124</f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>IF(E124="H",IF(F124&lt;15.5,"H1",IF(F124&lt;24.5,"H2","H3")),IF(E124="F",IF(F124&lt;24.5,"F1","F2"),""))</f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>J124+L124</f>
        <v>15</v>
      </c>
    </row>
    <row r="125" spans="1:16" hidden="1">
      <c r="A125" s="174" t="s">
        <v>339</v>
      </c>
      <c r="B125" s="174" t="s">
        <v>340</v>
      </c>
      <c r="C125" s="5" t="str">
        <f>A125&amp;" "&amp;B125</f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>IF(E125="H",IF(F125&lt;15.5,"H1",IF(F125&lt;24.5,"H2","H3")),IF(E125="F",IF(F125&lt;24.5,"F1","F2"),""))</f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>J125+L125</f>
        <v>33</v>
      </c>
    </row>
    <row r="126" spans="1:16" ht="15.75">
      <c r="A126" s="172" t="s">
        <v>366</v>
      </c>
      <c r="B126" s="172" t="s">
        <v>367</v>
      </c>
      <c r="C126" s="5" t="str">
        <f>A126&amp;" "&amp;B126</f>
        <v>HOUSSIN MARIE CHRISTINE</v>
      </c>
      <c r="D126" s="186" t="s">
        <v>9</v>
      </c>
      <c r="E126" s="156" t="s">
        <v>19</v>
      </c>
      <c r="F126" s="16">
        <f>'joueurs  '!F81</f>
        <v>21.1</v>
      </c>
      <c r="G126" s="90" t="s">
        <v>365</v>
      </c>
      <c r="H126" s="172">
        <v>43662297</v>
      </c>
      <c r="I126" s="141" t="str">
        <f>IF(E126="H",IF(F126&lt;15.5,"H1",IF(F126&lt;24.5,"H2","H3")),IF(E126="F",IF(F126&lt;24.5,"F1","F2"),""))</f>
        <v>F1</v>
      </c>
      <c r="J126" s="5">
        <f>'Feuille saisie score '!J81</f>
        <v>16</v>
      </c>
      <c r="K126" s="5">
        <f>'Feuille saisie score '!K81</f>
        <v>34</v>
      </c>
      <c r="L126" s="5">
        <f>'Feuille saisie score '!L81</f>
        <v>9</v>
      </c>
      <c r="M126" s="5">
        <f>'Feuille saisie score '!M81</f>
        <v>25</v>
      </c>
      <c r="N126" s="5">
        <f>J126+L126</f>
        <v>25</v>
      </c>
      <c r="P126" s="210"/>
    </row>
    <row r="127" spans="1:16" hidden="1">
      <c r="A127" s="172" t="s">
        <v>142</v>
      </c>
      <c r="B127" s="172" t="s">
        <v>143</v>
      </c>
      <c r="C127" s="5" t="str">
        <f>A127&amp;" "&amp;B127</f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>IF(E127="H",IF(F127&lt;15.5,"H1",IF(F127&lt;24.5,"H2","H3")),IF(E127="F",IF(F127&lt;24.5,"F1","F2"),""))</f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>J127+L127</f>
        <v>20</v>
      </c>
    </row>
    <row r="128" spans="1:16" hidden="1">
      <c r="A128" s="172" t="s">
        <v>142</v>
      </c>
      <c r="B128" s="172" t="s">
        <v>144</v>
      </c>
      <c r="C128" s="5" t="str">
        <f>A128&amp;" "&amp;B128</f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>IF(E128="H",IF(F128&lt;15.5,"H1",IF(F128&lt;24.5,"H2","H3")),IF(E128="F",IF(F128&lt;24.5,"F1","F2"),""))</f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>J128+L128</f>
        <v>30</v>
      </c>
    </row>
    <row r="129" spans="1:14" hidden="1">
      <c r="A129" s="172" t="s">
        <v>359</v>
      </c>
      <c r="B129" s="172" t="s">
        <v>159</v>
      </c>
      <c r="C129" s="5" t="str">
        <f>A129&amp;" "&amp;B129</f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>IF(E129="H",IF(F129&lt;15.5,"H1",IF(F129&lt;24.5,"H2","H3")),IF(E129="F",IF(F129&lt;24.5,"F1","F2"),""))</f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>J129+L129</f>
        <v>44</v>
      </c>
    </row>
    <row r="130" spans="1:14" hidden="1">
      <c r="A130" s="172" t="s">
        <v>224</v>
      </c>
      <c r="B130" s="172" t="s">
        <v>225</v>
      </c>
      <c r="C130" s="5" t="str">
        <f>A130&amp;" "&amp;B130</f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>IF(E130="H",IF(F130&lt;15.5,"H1",IF(F130&lt;24.5,"H2","H3")),IF(E130="F",IF(F130&lt;24.5,"F1","F2"),""))</f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>J130+L130</f>
        <v>5</v>
      </c>
    </row>
    <row r="131" spans="1:14" hidden="1">
      <c r="A131" s="172" t="s">
        <v>395</v>
      </c>
      <c r="B131" s="172" t="s">
        <v>396</v>
      </c>
      <c r="C131" s="5" t="str">
        <f>A131&amp;" "&amp;B131</f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>IF(E131="H",IF(F131&lt;15.5,"H1",IF(F131&lt;24.5,"H2","H3")),IF(E131="F",IF(F131&lt;24.5,"F1","F2"),""))</f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>J131+L131</f>
        <v>12</v>
      </c>
    </row>
    <row r="132" spans="1:14" hidden="1">
      <c r="A132" s="174" t="s">
        <v>137</v>
      </c>
      <c r="B132" s="174" t="s">
        <v>102</v>
      </c>
      <c r="C132" s="5" t="str">
        <f>A132&amp;" "&amp;B132</f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>IF(E132="H",IF(F132&lt;15.5,"H1",IF(F132&lt;24.5,"H2","H3")),IF(E132="F",IF(F132&lt;24.5,"F1","F2"),""))</f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>J132+L132</f>
        <v>12</v>
      </c>
    </row>
    <row r="133" spans="1:14" hidden="1">
      <c r="A133" s="172" t="s">
        <v>397</v>
      </c>
      <c r="B133" s="172" t="s">
        <v>398</v>
      </c>
      <c r="C133" s="5" t="str">
        <f>A133&amp;" "&amp;B133</f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>IF(E133="H",IF(F133&lt;15.5,"H1",IF(F133&lt;24.5,"H2","H3")),IF(E133="F",IF(F133&lt;24.5,"F1","F2"),""))</f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>J133+L133</f>
        <v>40</v>
      </c>
    </row>
    <row r="134" spans="1:14" hidden="1">
      <c r="A134" s="172" t="s">
        <v>286</v>
      </c>
      <c r="B134" s="172" t="s">
        <v>287</v>
      </c>
      <c r="C134" s="5" t="str">
        <f>A134&amp;" "&amp;B134</f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>IF(E134="H",IF(F134&lt;15.5,"H1",IF(F134&lt;24.5,"H2","H3")),IF(E134="F",IF(F134&lt;24.5,"F1","F2"),""))</f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>J134+L134</f>
        <v>12</v>
      </c>
    </row>
    <row r="135" spans="1:14" hidden="1">
      <c r="A135" s="174" t="s">
        <v>382</v>
      </c>
      <c r="B135" s="174" t="s">
        <v>383</v>
      </c>
      <c r="C135" s="5" t="str">
        <f>A135&amp;" "&amp;B135</f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>IF(E135="H",IF(F135&lt;15.5,"H1",IF(F135&lt;24.5,"H2","H3")),IF(E135="F",IF(F135&lt;24.5,"F1","F2"),""))</f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>J135+L135</f>
        <v>37</v>
      </c>
    </row>
    <row r="136" spans="1:14" hidden="1">
      <c r="A136" s="172" t="s">
        <v>251</v>
      </c>
      <c r="B136" s="172" t="s">
        <v>44</v>
      </c>
      <c r="C136" s="5" t="str">
        <f>A136&amp;" "&amp;B136</f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>IF(E136="H",IF(F136&lt;15.5,"H1",IF(F136&lt;24.5,"H2","H3")),IF(E136="F",IF(F136&lt;24.5,"F1","F2"),""))</f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>J136+L136</f>
        <v>36</v>
      </c>
    </row>
    <row r="137" spans="1:14" hidden="1">
      <c r="A137" s="172" t="s">
        <v>318</v>
      </c>
      <c r="B137" s="172" t="s">
        <v>319</v>
      </c>
      <c r="C137" s="5" t="str">
        <f>A137&amp;" "&amp;B137</f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>IF(E137="H",IF(F137&lt;15.5,"H1",IF(F137&lt;24.5,"H2","H3")),IF(E137="F",IF(F137&lt;24.5,"F1","F2"),""))</f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>J137+L137</f>
        <v>30</v>
      </c>
    </row>
    <row r="138" spans="1:14" hidden="1">
      <c r="A138" s="172" t="s">
        <v>145</v>
      </c>
      <c r="B138" s="172" t="s">
        <v>146</v>
      </c>
      <c r="C138" s="5" t="str">
        <f>A138&amp;" "&amp;B138</f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>IF(E138="H",IF(F138&lt;15.5,"H1",IF(F138&lt;24.5,"H2","H3")),IF(E138="F",IF(F138&lt;24.5,"F1","F2"),""))</f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>J138+L138</f>
        <v>10</v>
      </c>
    </row>
    <row r="139" spans="1:14" hidden="1">
      <c r="A139" s="172" t="s">
        <v>281</v>
      </c>
      <c r="B139" s="172" t="s">
        <v>234</v>
      </c>
      <c r="C139" s="5" t="str">
        <f>A139&amp;" "&amp;B139</f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>IF(E139="H",IF(F139&lt;15.5,"H1",IF(F139&lt;24.5,"H2","H3")),IF(E139="F",IF(F139&lt;24.5,"F1","F2"),""))</f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>J139+L139</f>
        <v>4</v>
      </c>
    </row>
    <row r="140" spans="1:14" hidden="1">
      <c r="A140" s="172" t="s">
        <v>20</v>
      </c>
      <c r="B140" s="172" t="s">
        <v>21</v>
      </c>
      <c r="C140" s="5" t="str">
        <f>A140&amp;" "&amp;B140</f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>IF(E140="H",IF(F140&lt;15.5,"H1",IF(F140&lt;24.5,"H2","H3")),IF(E140="F",IF(F140&lt;24.5,"F1","F2"),""))</f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>J140+L140</f>
        <v>1</v>
      </c>
    </row>
    <row r="141" spans="1:14" hidden="1">
      <c r="A141" s="172" t="s">
        <v>404</v>
      </c>
      <c r="B141" s="172" t="s">
        <v>405</v>
      </c>
      <c r="C141" s="5" t="str">
        <f>A141&amp;" "&amp;B141</f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>IF(E141="H",IF(F141&lt;15.5,"H1",IF(F141&lt;24.5,"H2","H3")),IF(E141="F",IF(F141&lt;24.5,"F1","F2"),""))</f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>J141+L141</f>
        <v>36</v>
      </c>
    </row>
    <row r="142" spans="1:14" hidden="1">
      <c r="A142" s="172" t="s">
        <v>347</v>
      </c>
      <c r="B142" s="172" t="s">
        <v>348</v>
      </c>
      <c r="C142" s="5" t="str">
        <f>A142&amp;" "&amp;B142</f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>IF(E142="H",IF(F142&lt;15.5,"H1",IF(F142&lt;24.5,"H2","H3")),IF(E142="F",IF(F142&lt;24.5,"F1","F2"),""))</f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>J142+L142</f>
        <v>11</v>
      </c>
    </row>
    <row r="143" spans="1:14" ht="15.75" hidden="1">
      <c r="A143" s="173" t="s">
        <v>208</v>
      </c>
      <c r="B143" s="173" t="s">
        <v>209</v>
      </c>
      <c r="C143" s="5" t="str">
        <f>A143&amp;" "&amp;B143</f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>IF(E143="H",IF(F143&lt;15.5,"H1",IF(F143&lt;24.5,"H2","H3")),IF(E143="F",IF(F143&lt;24.5,"F1","F2"),""))</f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>J143+L143</f>
        <v>20</v>
      </c>
    </row>
    <row r="144" spans="1:14" hidden="1">
      <c r="A144" s="174" t="s">
        <v>305</v>
      </c>
      <c r="B144" s="174" t="s">
        <v>263</v>
      </c>
      <c r="C144" s="5" t="str">
        <f>A144&amp;" "&amp;B144</f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>IF(E144="H",IF(F144&lt;15.5,"H1",IF(F144&lt;24.5,"H2","H3")),IF(E144="F",IF(F144&lt;24.5,"F1","F2"),""))</f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>J144+L144</f>
        <v>30</v>
      </c>
    </row>
    <row r="145" spans="1:16" hidden="1">
      <c r="A145" s="172" t="s">
        <v>267</v>
      </c>
      <c r="B145" s="172" t="s">
        <v>268</v>
      </c>
      <c r="C145" s="5" t="str">
        <f>A145&amp;" "&amp;B145</f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>IF(E145="H",IF(F145&lt;15.5,"H1",IF(F145&lt;24.5,"H2","H3")),IF(E145="F",IF(F145&lt;24.5,"F1","F2"),""))</f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>J145+L145</f>
        <v>20</v>
      </c>
    </row>
    <row r="146" spans="1:16" hidden="1">
      <c r="A146" s="172" t="s">
        <v>267</v>
      </c>
      <c r="B146" s="172" t="s">
        <v>270</v>
      </c>
      <c r="C146" s="5" t="str">
        <f>A146&amp;" "&amp;B146</f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>IF(E146="H",IF(F146&lt;15.5,"H1",IF(F146&lt;24.5,"H2","H3")),IF(E146="F",IF(F146&lt;24.5,"F1","F2"),""))</f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>J146+L146</f>
        <v>13</v>
      </c>
    </row>
    <row r="147" spans="1:16" hidden="1">
      <c r="A147" s="172" t="s">
        <v>351</v>
      </c>
      <c r="B147" s="172" t="s">
        <v>346</v>
      </c>
      <c r="C147" s="5" t="str">
        <f>A147&amp;" "&amp;B147</f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>IF(E147="H",IF(F147&lt;15.5,"H1",IF(F147&lt;24.5,"H2","H3")),IF(E147="F",IF(F147&lt;24.5,"F1","F2"),""))</f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>J147+L147</f>
        <v>23</v>
      </c>
    </row>
    <row r="148" spans="1:16" hidden="1">
      <c r="A148" s="172" t="s">
        <v>354</v>
      </c>
      <c r="B148" s="172" t="s">
        <v>355</v>
      </c>
      <c r="C148" s="5" t="str">
        <f>A148&amp;" "&amp;B148</f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>IF(E148="H",IF(F148&lt;15.5,"H1",IF(F148&lt;24.5,"H2","H3")),IF(E148="F",IF(F148&lt;24.5,"F1","F2"),""))</f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>J148+L148</f>
        <v>19</v>
      </c>
    </row>
    <row r="149" spans="1:16" hidden="1">
      <c r="A149" s="174" t="s">
        <v>226</v>
      </c>
      <c r="B149" s="174" t="s">
        <v>227</v>
      </c>
      <c r="C149" s="5" t="str">
        <f>A149&amp;" "&amp;B149</f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>IF(E149="H",IF(F149&lt;15.5,"H1",IF(F149&lt;24.5,"H2","H3")),IF(E149="F",IF(F149&lt;24.5,"F1","F2"),""))</f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>J149+L149</f>
        <v>28</v>
      </c>
    </row>
    <row r="150" spans="1:16">
      <c r="A150" s="177" t="s">
        <v>302</v>
      </c>
      <c r="B150" s="177" t="s">
        <v>303</v>
      </c>
      <c r="C150" s="5" t="str">
        <f>A150&amp;" "&amp;B150</f>
        <v>ZACCAGNINO Sylvie</v>
      </c>
      <c r="D150" s="188" t="s">
        <v>9</v>
      </c>
      <c r="E150" s="153" t="s">
        <v>19</v>
      </c>
      <c r="F150" s="16">
        <f>'joueurs  '!F167</f>
        <v>23.3</v>
      </c>
      <c r="G150" s="14" t="s">
        <v>298</v>
      </c>
      <c r="H150" s="192">
        <v>513819335</v>
      </c>
      <c r="I150" s="141" t="str">
        <f>IF(E150="H",IF(F150&lt;15.5,"H1",IF(F150&lt;24.5,"H2","H3")),IF(E150="F",IF(F150&lt;24.5,"F1","F2"),""))</f>
        <v>F1</v>
      </c>
      <c r="J150" s="5">
        <f>'Feuille saisie score '!J167</f>
        <v>9</v>
      </c>
      <c r="K150" s="5">
        <f>'Feuille saisie score '!K167</f>
        <v>28</v>
      </c>
      <c r="L150" s="5">
        <f>'Feuille saisie score '!L167</f>
        <v>14</v>
      </c>
      <c r="M150" s="5">
        <f>'Feuille saisie score '!M167</f>
        <v>36</v>
      </c>
      <c r="N150" s="5">
        <f>J150+L150</f>
        <v>23</v>
      </c>
      <c r="P150" s="210"/>
    </row>
    <row r="151" spans="1:16" hidden="1">
      <c r="A151" s="172" t="s">
        <v>43</v>
      </c>
      <c r="B151" s="172" t="s">
        <v>44</v>
      </c>
      <c r="C151" s="5" t="str">
        <f>A151&amp;" "&amp;B151</f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>IF(E151="H",IF(F151&lt;15.5,"H1",IF(F151&lt;24.5,"H2","H3")),IF(E151="F",IF(F151&lt;24.5,"F1","F2"),""))</f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>J151+L151</f>
        <v>12</v>
      </c>
    </row>
    <row r="152" spans="1:16" ht="15.75" hidden="1">
      <c r="A152" s="175" t="s">
        <v>105</v>
      </c>
      <c r="B152" s="175" t="s">
        <v>106</v>
      </c>
      <c r="C152" s="5" t="str">
        <f>A152&amp;" "&amp;B152</f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>IF(E152="H",IF(F152&lt;15.5,"H1",IF(F152&lt;24.5,"H2","H3")),IF(E152="F",IF(F152&lt;24.5,"F1","F2"),""))</f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>J152+L152</f>
        <v>43</v>
      </c>
    </row>
    <row r="153" spans="1:16" hidden="1">
      <c r="A153" s="172" t="s">
        <v>61</v>
      </c>
      <c r="B153" s="172" t="s">
        <v>62</v>
      </c>
      <c r="C153" s="5" t="str">
        <f>A153&amp;" "&amp;B153</f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>IF(E153="H",IF(F153&lt;15.5,"H1",IF(F153&lt;24.5,"H2","H3")),IF(E153="F",IF(F153&lt;24.5,"F1","F2"),""))</f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>J153+L153</f>
        <v>18</v>
      </c>
    </row>
    <row r="154" spans="1:16" hidden="1">
      <c r="A154" s="174" t="s">
        <v>399</v>
      </c>
      <c r="B154" s="174" t="s">
        <v>400</v>
      </c>
      <c r="C154" s="5" t="str">
        <f>A154&amp;" "&amp;B154</f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>IF(E154="H",IF(F154&lt;15.5,"H1",IF(F154&lt;24.5,"H2","H3")),IF(E154="F",IF(F154&lt;24.5,"F1","F2"),""))</f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>J154+L154</f>
        <v>30</v>
      </c>
    </row>
    <row r="155" spans="1:16" hidden="1">
      <c r="A155" s="172" t="s">
        <v>288</v>
      </c>
      <c r="B155" s="172" t="s">
        <v>289</v>
      </c>
      <c r="C155" s="5" t="str">
        <f>A155&amp;" "&amp;B155</f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>IF(E155="H",IF(F155&lt;15.5,"H1",IF(F155&lt;24.5,"H2","H3")),IF(E155="F",IF(F155&lt;24.5,"F1","F2"),""))</f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>J155+L155</f>
        <v>23</v>
      </c>
    </row>
    <row r="156" spans="1:16" hidden="1">
      <c r="A156" s="174" t="s">
        <v>333</v>
      </c>
      <c r="B156" s="174" t="s">
        <v>334</v>
      </c>
      <c r="C156" s="5" t="str">
        <f>A156&amp;" "&amp;B156</f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>IF(E156="H",IF(F156&lt;15.5,"H1",IF(F156&lt;24.5,"H2","H3")),IF(E156="F",IF(F156&lt;24.5,"F1","F2"),""))</f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>J156+L156</f>
        <v>41</v>
      </c>
    </row>
    <row r="157" spans="1:16" hidden="1">
      <c r="A157" s="172" t="s">
        <v>134</v>
      </c>
      <c r="B157" s="172" t="s">
        <v>135</v>
      </c>
      <c r="C157" s="5" t="str">
        <f>A157&amp;" "&amp;B157</f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>IF(E157="H",IF(F157&lt;15.5,"H1",IF(F157&lt;24.5,"H2","H3")),IF(E157="F",IF(F157&lt;24.5,"F1","F2"),""))</f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>J157+L157</f>
        <v>8</v>
      </c>
    </row>
    <row r="158" spans="1:16" hidden="1">
      <c r="A158" s="172" t="s">
        <v>328</v>
      </c>
      <c r="B158" s="172" t="s">
        <v>329</v>
      </c>
      <c r="C158" s="5" t="str">
        <f>A158&amp;" "&amp;B158</f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>IF(E158="H",IF(F158&lt;15.5,"H1",IF(F158&lt;24.5,"H2","H3")),IF(E158="F",IF(F158&lt;24.5,"F1","F2"),""))</f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>J158+L158</f>
        <v>13</v>
      </c>
    </row>
    <row r="159" spans="1:16" hidden="1">
      <c r="A159" s="172" t="s">
        <v>67</v>
      </c>
      <c r="B159" s="172" t="s">
        <v>68</v>
      </c>
      <c r="C159" s="5" t="str">
        <f>A159&amp;" "&amp;B159</f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>IF(E159="H",IF(F159&lt;15.5,"H1",IF(F159&lt;24.5,"H2","H3")),IF(E159="F",IF(F159&lt;24.5,"F1","F2"),""))</f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>J159+L159</f>
        <v>34</v>
      </c>
    </row>
    <row r="160" spans="1:16" hidden="1">
      <c r="A160" s="174" t="s">
        <v>363</v>
      </c>
      <c r="B160" s="174" t="s">
        <v>364</v>
      </c>
      <c r="C160" s="5" t="str">
        <f>A160&amp;" "&amp;B160</f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>IF(E160="H",IF(F160&lt;15.5,"H1",IF(F160&lt;24.5,"H2","H3")),IF(E160="F",IF(F160&lt;24.5,"F1","F2"),""))</f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>J160+L160</f>
        <v>25</v>
      </c>
    </row>
    <row r="161" spans="1:16" hidden="1">
      <c r="A161" s="172" t="s">
        <v>368</v>
      </c>
      <c r="B161" s="172" t="s">
        <v>268</v>
      </c>
      <c r="C161" s="5" t="str">
        <f>A161&amp;" "&amp;B161</f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>IF(E161="H",IF(F161&lt;15.5,"H1",IF(F161&lt;24.5,"H2","H3")),IF(E161="F",IF(F161&lt;24.5,"F1","F2"),""))</f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>J161+L161</f>
        <v>14</v>
      </c>
    </row>
    <row r="162" spans="1:16" ht="15.75" hidden="1">
      <c r="A162" s="175" t="s">
        <v>92</v>
      </c>
      <c r="B162" s="175" t="s">
        <v>93</v>
      </c>
      <c r="C162" s="5" t="str">
        <f>A162&amp;" "&amp;B162</f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>IF(E162="H",IF(F162&lt;15.5,"H1",IF(F162&lt;24.5,"H2","H3")),IF(E162="F",IF(F162&lt;24.5,"F1","F2"),""))</f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>J162+L162</f>
        <v>15</v>
      </c>
    </row>
    <row r="163" spans="1:16" hidden="1">
      <c r="A163" s="172" t="s">
        <v>332</v>
      </c>
      <c r="B163" s="172" t="s">
        <v>106</v>
      </c>
      <c r="C163" s="5" t="str">
        <f>A163&amp;" "&amp;B163</f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>IF(E163="H",IF(F163&lt;15.5,"H1",IF(F163&lt;24.5,"H2","H3")),IF(E163="F",IF(F163&lt;24.5,"F1","F2"),""))</f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>J163+L163</f>
        <v>45</v>
      </c>
    </row>
    <row r="164" spans="1:16" hidden="1">
      <c r="A164" s="172" t="s">
        <v>371</v>
      </c>
      <c r="B164" s="172" t="s">
        <v>372</v>
      </c>
      <c r="C164" s="5" t="str">
        <f>A164&amp;" "&amp;B164</f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>IF(E164="H",IF(F164&lt;15.5,"H1",IF(F164&lt;24.5,"H2","H3")),IF(E164="F",IF(F164&lt;24.5,"F1","F2"),""))</f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>J164+L164</f>
        <v>11</v>
      </c>
    </row>
    <row r="165" spans="1:16" hidden="1">
      <c r="A165" s="172" t="s">
        <v>279</v>
      </c>
      <c r="B165" s="172" t="s">
        <v>280</v>
      </c>
      <c r="C165" s="5" t="str">
        <f>A165&amp;" "&amp;B165</f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>IF(E165="H",IF(F165&lt;15.5,"H1",IF(F165&lt;24.5,"H2","H3")),IF(E165="F",IF(F165&lt;24.5,"F1","F2"),""))</f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>J165+L165</f>
        <v>15</v>
      </c>
    </row>
    <row r="166" spans="1:16" hidden="1">
      <c r="A166" s="172" t="s">
        <v>402</v>
      </c>
      <c r="B166" s="172" t="s">
        <v>50</v>
      </c>
      <c r="C166" s="5" t="str">
        <f>A166&amp;" "&amp;B166</f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>IF(E166="H",IF(F166&lt;15.5,"H1",IF(F166&lt;24.5,"H2","H3")),IF(E166="F",IF(F166&lt;24.5,"F1","F2"),""))</f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>J166+L166</f>
        <v>29</v>
      </c>
    </row>
    <row r="167" spans="1:16" ht="15.75" hidden="1">
      <c r="A167" s="185" t="s">
        <v>75</v>
      </c>
      <c r="B167" s="185" t="s">
        <v>76</v>
      </c>
      <c r="C167" s="5" t="str">
        <f>A167&amp;" "&amp;B167</f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>IF(E167="H",IF(F167&lt;15.5,"H1",IF(F167&lt;24.5,"H2","H3")),IF(E167="F",IF(F167&lt;24.5,"F1","F2"),""))</f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>J167+L167</f>
        <v>21</v>
      </c>
    </row>
    <row r="168" spans="1:16">
      <c r="A168" s="172" t="s">
        <v>339</v>
      </c>
      <c r="B168" s="172" t="s">
        <v>265</v>
      </c>
      <c r="C168" s="5" t="str">
        <f>A168&amp;" "&amp;B168</f>
        <v>PARISSE AGNES</v>
      </c>
      <c r="D168" s="186" t="s">
        <v>9</v>
      </c>
      <c r="E168" s="157" t="s">
        <v>19</v>
      </c>
      <c r="F168" s="16">
        <f>'joueurs  '!F125</f>
        <v>23</v>
      </c>
      <c r="G168" s="169" t="s">
        <v>384</v>
      </c>
      <c r="H168" s="197" t="s">
        <v>386</v>
      </c>
      <c r="I168" s="141" t="str">
        <f>IF(E168="H",IF(F168&lt;15.5,"H1",IF(F168&lt;24.5,"H2","H3")),IF(E168="F",IF(F168&lt;24.5,"F1","F2"),""))</f>
        <v>F1</v>
      </c>
      <c r="J168" s="5">
        <f>'Feuille saisie score '!J125</f>
        <v>8</v>
      </c>
      <c r="K168" s="5">
        <f>'Feuille saisie score '!K125</f>
        <v>25</v>
      </c>
      <c r="L168" s="5">
        <f>'Feuille saisie score '!L125</f>
        <v>10</v>
      </c>
      <c r="M168" s="5">
        <f>'Feuille saisie score '!M125</f>
        <v>25</v>
      </c>
      <c r="N168" s="5">
        <f>J168+L168</f>
        <v>18</v>
      </c>
      <c r="P168" s="210"/>
    </row>
    <row r="169" spans="1:16" hidden="1">
      <c r="A169" s="172" t="s">
        <v>235</v>
      </c>
      <c r="B169" s="172" t="s">
        <v>236</v>
      </c>
      <c r="C169" s="5" t="str">
        <f t="shared" ref="C169" si="3">A169&amp;" "&amp;B169</f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ref="I169" si="4">IF(E169="H",IF(F169&lt;15.5,"H1",IF(F169&lt;24.5,"H2","H3")),IF(E169="F",IF(F169&lt;24.5,"F1","F2"),""))</f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ref="N169" si="5">J169+L169</f>
        <v>22</v>
      </c>
    </row>
  </sheetData>
  <autoFilter ref="A2:N169">
    <filterColumn colId="3">
      <filters>
        <filter val="R"/>
        <filter val="S"/>
      </filters>
    </filterColumn>
    <filterColumn colId="4">
      <filters>
        <filter val="F"/>
      </filters>
    </filterColumn>
    <filterColumn colId="8">
      <filters>
        <filter val="F1"/>
      </filters>
    </filterColumn>
    <sortState ref="A14:N168">
      <sortCondition descending="1" ref="N2:N169"/>
    </sortState>
  </autoFilter>
  <mergeCells count="1">
    <mergeCell ref="C1:G1"/>
  </mergeCells>
  <conditionalFormatting sqref="I2:I1048576">
    <cfRule type="cellIs" dxfId="259" priority="5" operator="equal">
      <formula>"F2"</formula>
    </cfRule>
    <cfRule type="cellIs" dxfId="258" priority="6" operator="equal">
      <formula>"F1"</formula>
    </cfRule>
    <cfRule type="cellIs" dxfId="257" priority="7" operator="equal">
      <formula>"H3"</formula>
    </cfRule>
    <cfRule type="cellIs" dxfId="256" priority="8" operator="equal">
      <formula>"H2"</formula>
    </cfRule>
    <cfRule type="cellIs" dxfId="255" priority="9" operator="equal">
      <formula>"H1"</formula>
    </cfRule>
  </conditionalFormatting>
  <conditionalFormatting sqref="D2:D1048576">
    <cfRule type="cellIs" dxfId="254" priority="4" operator="equal">
      <formula>"E"</formula>
    </cfRule>
  </conditionalFormatting>
  <conditionalFormatting sqref="E2:E1048576">
    <cfRule type="cellIs" dxfId="253" priority="1" operator="equal">
      <formula>"H"</formula>
    </cfRule>
    <cfRule type="cellIs" dxfId="252" priority="2" operator="equal">
      <formula>"F"</formula>
    </cfRule>
    <cfRule type="cellIs" priority="3" operator="equal">
      <formula>"F"</formula>
    </cfRule>
  </conditionalFormatting>
  <dataValidations count="3">
    <dataValidation allowBlank="1" showInputMessage="1" showErrorMessage="1" errorTitle="mauvaise saisie" error="F pour Femme_x000a_H pour Homme" promptTitle="SAISIE OBLIGATOIRE SVP" prompt="merci !" sqref="E142:E143"/>
    <dataValidation type="list" allowBlank="1" showInputMessage="1" showErrorMessage="1" sqref="E168:E169 E122:E141 E51:E63 E144:E166 E3:E31 E81:E117">
      <formula1>"F,H"</formula1>
    </dataValidation>
    <dataValidation type="list" allowBlank="1" showInputMessage="1" showErrorMessage="1" sqref="D122:D138 D161:D167 D51:D63 D144:D158 D3:D31 D81:D117">
      <formula1>"S,E"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69"/>
  <sheetViews>
    <sheetView topLeftCell="C2" workbookViewId="0">
      <selection activeCell="C18" sqref="C18:I62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customWidth="1"/>
    <col min="11" max="11" width="17.42578125" hidden="1" customWidth="1"/>
    <col min="12" max="12" width="17.42578125" customWidth="1"/>
    <col min="13" max="13" width="15" hidden="1" customWidth="1"/>
    <col min="14" max="14" width="16.28515625" customWidth="1"/>
  </cols>
  <sheetData>
    <row r="1" spans="1:14" ht="93.75" customHeight="1" thickBot="1">
      <c r="C1" s="321" t="s">
        <v>460</v>
      </c>
      <c r="D1" s="322"/>
      <c r="E1" s="322"/>
      <c r="F1" s="322"/>
      <c r="G1" s="322"/>
      <c r="H1" s="229"/>
      <c r="I1" s="229"/>
      <c r="J1" s="231" t="s">
        <v>452</v>
      </c>
      <c r="K1" s="229"/>
      <c r="L1" s="231" t="s">
        <v>443</v>
      </c>
      <c r="M1" s="232"/>
      <c r="N1" s="228"/>
    </row>
    <row r="2" spans="1:14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0" t="s">
        <v>456</v>
      </c>
    </row>
    <row r="3" spans="1:14" hidden="1">
      <c r="A3" s="172" t="s">
        <v>369</v>
      </c>
      <c r="B3" s="172" t="s">
        <v>370</v>
      </c>
      <c r="C3" s="5" t="str">
        <f t="shared" ref="C3:C17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17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J3+L3</f>
        <v>24</v>
      </c>
    </row>
    <row r="4" spans="1:14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17" si="2">J4+L4</f>
        <v>10</v>
      </c>
    </row>
    <row r="5" spans="1:14" hidden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12</v>
      </c>
    </row>
    <row r="6" spans="1:14" ht="15.75" hidden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38</v>
      </c>
    </row>
    <row r="7" spans="1:14" hidden="1">
      <c r="A7" s="172" t="s">
        <v>256</v>
      </c>
      <c r="B7" s="172" t="s">
        <v>257</v>
      </c>
      <c r="C7" s="5" t="str">
        <f t="shared" si="0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1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2"/>
        <v>20</v>
      </c>
    </row>
    <row r="8" spans="1:14" ht="15.75" hidden="1">
      <c r="A8" s="173" t="s">
        <v>172</v>
      </c>
      <c r="B8" s="176" t="s">
        <v>173</v>
      </c>
      <c r="C8" s="5" t="str">
        <f t="shared" si="0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1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2"/>
        <v>21</v>
      </c>
    </row>
    <row r="9" spans="1:14" hidden="1">
      <c r="A9" s="172" t="s">
        <v>311</v>
      </c>
      <c r="B9" s="172" t="s">
        <v>154</v>
      </c>
      <c r="C9" s="5" t="str">
        <f t="shared" si="0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1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2"/>
        <v>24</v>
      </c>
    </row>
    <row r="10" spans="1:14" hidden="1">
      <c r="A10" s="177" t="s">
        <v>304</v>
      </c>
      <c r="B10" s="177" t="s">
        <v>68</v>
      </c>
      <c r="C10" s="5" t="str">
        <f t="shared" si="0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1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2"/>
        <v>44</v>
      </c>
    </row>
    <row r="11" spans="1:14" hidden="1">
      <c r="A11" s="172" t="s">
        <v>345</v>
      </c>
      <c r="B11" s="172" t="s">
        <v>166</v>
      </c>
      <c r="C11" s="5" t="str">
        <f t="shared" si="0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1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2"/>
        <v>30</v>
      </c>
    </row>
    <row r="12" spans="1:14" hidden="1">
      <c r="A12" s="174" t="s">
        <v>148</v>
      </c>
      <c r="B12" s="174" t="s">
        <v>50</v>
      </c>
      <c r="C12" s="5" t="str">
        <f t="shared" si="0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1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2"/>
        <v>5</v>
      </c>
    </row>
    <row r="13" spans="1:14" hidden="1">
      <c r="A13" s="172" t="s">
        <v>138</v>
      </c>
      <c r="B13" s="172" t="s">
        <v>50</v>
      </c>
      <c r="C13" s="5" t="str">
        <f t="shared" si="0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1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2"/>
        <v>29</v>
      </c>
    </row>
    <row r="14" spans="1:14" hidden="1">
      <c r="A14" s="172" t="s">
        <v>25</v>
      </c>
      <c r="B14" s="172" t="s">
        <v>26</v>
      </c>
      <c r="C14" s="5" t="str">
        <f t="shared" si="0"/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 t="shared" si="1"/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 t="shared" si="2"/>
        <v>49</v>
      </c>
    </row>
    <row r="15" spans="1:14" hidden="1">
      <c r="A15" s="172" t="s">
        <v>25</v>
      </c>
      <c r="B15" s="172" t="s">
        <v>28</v>
      </c>
      <c r="C15" s="5" t="str">
        <f t="shared" si="0"/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 t="shared" si="1"/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 t="shared" si="2"/>
        <v>30</v>
      </c>
    </row>
    <row r="16" spans="1:14" hidden="1">
      <c r="A16" s="172" t="s">
        <v>357</v>
      </c>
      <c r="B16" s="172" t="s">
        <v>358</v>
      </c>
      <c r="C16" s="5" t="str">
        <f t="shared" si="0"/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 t="shared" si="1"/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 t="shared" si="2"/>
        <v>26</v>
      </c>
    </row>
    <row r="17" spans="1:16" hidden="1">
      <c r="A17" s="172" t="s">
        <v>407</v>
      </c>
      <c r="B17" s="172" t="s">
        <v>408</v>
      </c>
      <c r="C17" s="5" t="str">
        <f t="shared" si="0"/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 t="shared" si="1"/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 t="shared" si="2"/>
        <v>6</v>
      </c>
    </row>
    <row r="18" spans="1:16">
      <c r="A18" s="172" t="s">
        <v>352</v>
      </c>
      <c r="B18" s="172" t="s">
        <v>353</v>
      </c>
      <c r="C18" s="5" t="str">
        <f t="shared" ref="C18:C49" si="3">A18&amp;" "&amp;B18</f>
        <v>GROLLEAU ANNE-CECILE</v>
      </c>
      <c r="D18" s="186" t="s">
        <v>9</v>
      </c>
      <c r="E18" s="145" t="s">
        <v>19</v>
      </c>
      <c r="F18" s="16">
        <f>'joueurs  '!F72</f>
        <v>27.3</v>
      </c>
      <c r="G18" s="89" t="s">
        <v>341</v>
      </c>
      <c r="H18" s="192">
        <v>537852012</v>
      </c>
      <c r="I18" s="141" t="str">
        <f t="shared" ref="I18:I49" si="4">IF(E18="H",IF(F18&lt;15.5,"H1",IF(F18&lt;24.5,"H2","H3")),IF(E18="F",IF(F18&lt;24.5,"F1","F2"),""))</f>
        <v>F2</v>
      </c>
      <c r="J18" s="5">
        <f>'Feuille saisie score '!J72</f>
        <v>16</v>
      </c>
      <c r="K18" s="5">
        <f>'Feuille saisie score '!K72</f>
        <v>38</v>
      </c>
      <c r="L18" s="5">
        <f>'Feuille saisie score '!L72</f>
        <v>15</v>
      </c>
      <c r="M18" s="5">
        <f>'Feuille saisie score '!M72</f>
        <v>40</v>
      </c>
      <c r="N18" s="5">
        <f t="shared" ref="N18:N49" si="5">J18+L18</f>
        <v>31</v>
      </c>
      <c r="P18" s="210"/>
    </row>
    <row r="19" spans="1:16" hidden="1">
      <c r="A19" s="172" t="s">
        <v>390</v>
      </c>
      <c r="B19" s="172" t="s">
        <v>225</v>
      </c>
      <c r="C19" s="5" t="str">
        <f t="shared" si="3"/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 t="shared" si="4"/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 t="shared" si="5"/>
        <v>30</v>
      </c>
    </row>
    <row r="20" spans="1:16" ht="15.75" hidden="1">
      <c r="A20" s="175" t="s">
        <v>113</v>
      </c>
      <c r="B20" s="175" t="s">
        <v>114</v>
      </c>
      <c r="C20" s="5" t="str">
        <f t="shared" si="3"/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 t="shared" si="4"/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 t="shared" si="5"/>
        <v>17</v>
      </c>
    </row>
    <row r="21" spans="1:16" hidden="1">
      <c r="A21" s="172" t="s">
        <v>349</v>
      </c>
      <c r="B21" s="172" t="s">
        <v>350</v>
      </c>
      <c r="C21" s="5" t="str">
        <f t="shared" si="3"/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 t="shared" si="4"/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 t="shared" si="5"/>
        <v>35</v>
      </c>
    </row>
    <row r="22" spans="1:16" ht="15.75" hidden="1">
      <c r="A22" s="175" t="s">
        <v>96</v>
      </c>
      <c r="B22" s="175" t="s">
        <v>54</v>
      </c>
      <c r="C22" s="5" t="str">
        <f t="shared" si="3"/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 t="shared" si="4"/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 t="shared" si="5"/>
        <v>19</v>
      </c>
    </row>
    <row r="23" spans="1:16" ht="15.75" hidden="1">
      <c r="A23" s="173" t="s">
        <v>175</v>
      </c>
      <c r="B23" s="173" t="s">
        <v>176</v>
      </c>
      <c r="C23" s="5" t="str">
        <f t="shared" si="3"/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 t="shared" si="4"/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 t="shared" si="5"/>
        <v>21</v>
      </c>
    </row>
    <row r="24" spans="1:16" hidden="1">
      <c r="A24" s="172" t="s">
        <v>53</v>
      </c>
      <c r="B24" s="172" t="s">
        <v>54</v>
      </c>
      <c r="C24" s="5" t="str">
        <f t="shared" si="3"/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 t="shared" si="4"/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 t="shared" si="5"/>
        <v>23</v>
      </c>
    </row>
    <row r="25" spans="1:16" ht="15.75" hidden="1">
      <c r="A25" s="176" t="s">
        <v>165</v>
      </c>
      <c r="B25" s="176" t="s">
        <v>166</v>
      </c>
      <c r="C25" s="5" t="str">
        <f t="shared" si="3"/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 t="shared" si="4"/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 t="shared" si="5"/>
        <v>23</v>
      </c>
    </row>
    <row r="26" spans="1:16" hidden="1">
      <c r="A26" s="172" t="s">
        <v>15</v>
      </c>
      <c r="B26" s="172" t="s">
        <v>16</v>
      </c>
      <c r="C26" s="5" t="str">
        <f t="shared" si="3"/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 t="shared" si="4"/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 t="shared" si="5"/>
        <v>30</v>
      </c>
    </row>
    <row r="27" spans="1:16" hidden="1">
      <c r="A27" s="172" t="s">
        <v>129</v>
      </c>
      <c r="B27" s="172" t="s">
        <v>130</v>
      </c>
      <c r="C27" s="5" t="str">
        <f t="shared" si="3"/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 t="shared" si="4"/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 t="shared" si="5"/>
        <v>8</v>
      </c>
    </row>
    <row r="28" spans="1:16" hidden="1">
      <c r="A28" s="172" t="s">
        <v>247</v>
      </c>
      <c r="B28" s="172" t="s">
        <v>248</v>
      </c>
      <c r="C28" s="5" t="str">
        <f t="shared" si="3"/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 t="shared" si="4"/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 t="shared" si="5"/>
        <v>24</v>
      </c>
    </row>
    <row r="29" spans="1:16" hidden="1">
      <c r="A29" s="172" t="s">
        <v>132</v>
      </c>
      <c r="B29" s="172" t="s">
        <v>133</v>
      </c>
      <c r="C29" s="5" t="str">
        <f t="shared" si="3"/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 t="shared" si="4"/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 t="shared" si="5"/>
        <v>18</v>
      </c>
    </row>
    <row r="30" spans="1:16">
      <c r="A30" s="172" t="s">
        <v>324</v>
      </c>
      <c r="B30" s="172" t="s">
        <v>325</v>
      </c>
      <c r="C30" s="5" t="str">
        <f t="shared" si="3"/>
        <v>GRANDADAM Nancy</v>
      </c>
      <c r="D30" s="186" t="s">
        <v>9</v>
      </c>
      <c r="E30" s="144" t="s">
        <v>19</v>
      </c>
      <c r="F30" s="16">
        <f>'joueurs  '!F70</f>
        <v>38.799999999999997</v>
      </c>
      <c r="G30" s="35" t="s">
        <v>323</v>
      </c>
      <c r="H30" s="192">
        <v>48634275</v>
      </c>
      <c r="I30" s="141" t="str">
        <f t="shared" si="4"/>
        <v>F2</v>
      </c>
      <c r="J30" s="5">
        <f>'Feuille saisie score '!J70</f>
        <v>17</v>
      </c>
      <c r="K30" s="5">
        <f>'Feuille saisie score '!K70</f>
        <v>51</v>
      </c>
      <c r="L30" s="5">
        <f>'Feuille saisie score '!L70</f>
        <v>12</v>
      </c>
      <c r="M30" s="5">
        <f>'Feuille saisie score '!M70</f>
        <v>35</v>
      </c>
      <c r="N30" s="5">
        <f t="shared" si="5"/>
        <v>29</v>
      </c>
      <c r="P30" s="210"/>
    </row>
    <row r="31" spans="1:16" hidden="1">
      <c r="A31" s="172" t="s">
        <v>55</v>
      </c>
      <c r="B31" s="172" t="s">
        <v>57</v>
      </c>
      <c r="C31" s="5" t="str">
        <f t="shared" si="3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4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5"/>
        <v>24</v>
      </c>
    </row>
    <row r="32" spans="1:16" hidden="1">
      <c r="A32" s="172" t="s">
        <v>41</v>
      </c>
      <c r="B32" s="172" t="s">
        <v>42</v>
      </c>
      <c r="C32" s="5" t="str">
        <f t="shared" si="3"/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 t="shared" si="4"/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 t="shared" si="5"/>
        <v>26</v>
      </c>
    </row>
    <row r="33" spans="1:16" hidden="1">
      <c r="A33" s="172" t="s">
        <v>32</v>
      </c>
      <c r="B33" s="172" t="s">
        <v>33</v>
      </c>
      <c r="C33" s="5" t="str">
        <f t="shared" si="3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4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5"/>
        <v>15</v>
      </c>
    </row>
    <row r="34" spans="1:16">
      <c r="A34" s="172" t="s">
        <v>142</v>
      </c>
      <c r="B34" s="172" t="s">
        <v>143</v>
      </c>
      <c r="C34" s="5" t="str">
        <f t="shared" si="3"/>
        <v>PAUGAM  Sophie</v>
      </c>
      <c r="D34" s="186" t="s">
        <v>9</v>
      </c>
      <c r="E34" s="145" t="s">
        <v>19</v>
      </c>
      <c r="F34" s="16">
        <f>'joueurs  '!F126</f>
        <v>41.7</v>
      </c>
      <c r="G34" s="35" t="s">
        <v>139</v>
      </c>
      <c r="H34" s="192">
        <v>42327206</v>
      </c>
      <c r="I34" s="141" t="str">
        <f t="shared" si="4"/>
        <v>F2</v>
      </c>
      <c r="J34" s="5">
        <f>'Feuille saisie score '!J126</f>
        <v>12</v>
      </c>
      <c r="K34" s="5">
        <f>'Feuille saisie score '!K126</f>
        <v>46</v>
      </c>
      <c r="L34" s="5">
        <f>'Feuille saisie score '!L126</f>
        <v>8</v>
      </c>
      <c r="M34" s="5">
        <f>'Feuille saisie score '!M126</f>
        <v>32</v>
      </c>
      <c r="N34" s="5">
        <f t="shared" si="5"/>
        <v>20</v>
      </c>
      <c r="P34" s="210"/>
    </row>
    <row r="35" spans="1:16" hidden="1">
      <c r="A35" s="172" t="s">
        <v>249</v>
      </c>
      <c r="B35" s="172" t="s">
        <v>250</v>
      </c>
      <c r="C35" s="5" t="str">
        <f t="shared" si="3"/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 t="shared" si="4"/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 t="shared" si="5"/>
        <v>48</v>
      </c>
    </row>
    <row r="36" spans="1:16" hidden="1">
      <c r="A36" s="172" t="s">
        <v>274</v>
      </c>
      <c r="B36" s="172" t="s">
        <v>275</v>
      </c>
      <c r="C36" s="5" t="str">
        <f t="shared" si="3"/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 t="shared" si="4"/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 t="shared" si="5"/>
        <v>21</v>
      </c>
    </row>
    <row r="37" spans="1:16" hidden="1">
      <c r="A37" s="172" t="s">
        <v>45</v>
      </c>
      <c r="B37" s="172" t="s">
        <v>46</v>
      </c>
      <c r="C37" s="5" t="str">
        <f t="shared" si="3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4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5"/>
        <v>16</v>
      </c>
    </row>
    <row r="38" spans="1:16" hidden="1">
      <c r="A38" s="172" t="s">
        <v>215</v>
      </c>
      <c r="B38" s="172" t="s">
        <v>216</v>
      </c>
      <c r="C38" s="5" t="str">
        <f t="shared" si="3"/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si="4"/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si="5"/>
        <v>28</v>
      </c>
    </row>
    <row r="39" spans="1:16">
      <c r="A39" s="172" t="s">
        <v>61</v>
      </c>
      <c r="B39" s="172" t="s">
        <v>62</v>
      </c>
      <c r="C39" s="5" t="str">
        <f t="shared" si="3"/>
        <v>SBERRO Sandra</v>
      </c>
      <c r="D39" s="186" t="s">
        <v>9</v>
      </c>
      <c r="E39" s="95" t="s">
        <v>19</v>
      </c>
      <c r="F39" s="16">
        <f>'joueurs  '!F152</f>
        <v>39.799999999999997</v>
      </c>
      <c r="G39" s="14" t="s">
        <v>60</v>
      </c>
      <c r="H39" s="192">
        <v>541155259</v>
      </c>
      <c r="I39" s="141" t="str">
        <f t="shared" si="4"/>
        <v>F2</v>
      </c>
      <c r="J39" s="5">
        <f>'Feuille saisie score '!J152</f>
        <v>10</v>
      </c>
      <c r="K39" s="5">
        <f>'Feuille saisie score '!K152</f>
        <v>43</v>
      </c>
      <c r="L39" s="5">
        <f>'Feuille saisie score '!L152</f>
        <v>8</v>
      </c>
      <c r="M39" s="5">
        <f>'Feuille saisie score '!M152</f>
        <v>32</v>
      </c>
      <c r="N39" s="5">
        <f t="shared" si="5"/>
        <v>18</v>
      </c>
      <c r="P39" s="210"/>
    </row>
    <row r="40" spans="1:16" ht="15.75" hidden="1">
      <c r="A40" s="173" t="s">
        <v>197</v>
      </c>
      <c r="B40" s="173" t="s">
        <v>154</v>
      </c>
      <c r="C40" s="5" t="str">
        <f t="shared" si="3"/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 t="shared" si="4"/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 t="shared" si="5"/>
        <v>25</v>
      </c>
    </row>
    <row r="41" spans="1:16" hidden="1">
      <c r="A41" s="172" t="s">
        <v>12</v>
      </c>
      <c r="B41" s="172" t="s">
        <v>13</v>
      </c>
      <c r="C41" s="5" t="str">
        <f t="shared" si="3"/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 t="shared" si="4"/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 t="shared" si="5"/>
        <v>40</v>
      </c>
    </row>
    <row r="42" spans="1:16" hidden="1">
      <c r="A42" s="172" t="s">
        <v>151</v>
      </c>
      <c r="B42" s="172" t="s">
        <v>152</v>
      </c>
      <c r="C42" s="5" t="str">
        <f t="shared" si="3"/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 t="shared" si="4"/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 t="shared" si="5"/>
        <v>21</v>
      </c>
    </row>
    <row r="43" spans="1:16" hidden="1">
      <c r="A43" s="172" t="s">
        <v>379</v>
      </c>
      <c r="B43" s="172" t="s">
        <v>380</v>
      </c>
      <c r="C43" s="5" t="str">
        <f t="shared" si="3"/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 t="shared" si="4"/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 t="shared" si="5"/>
        <v>42</v>
      </c>
    </row>
    <row r="44" spans="1:16" hidden="1">
      <c r="A44" s="172" t="s">
        <v>294</v>
      </c>
      <c r="B44" s="172" t="s">
        <v>295</v>
      </c>
      <c r="C44" s="5" t="str">
        <f t="shared" si="3"/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 t="shared" si="4"/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 t="shared" si="5"/>
        <v>21</v>
      </c>
    </row>
    <row r="45" spans="1:16" ht="15.75" hidden="1">
      <c r="A45" s="175" t="s">
        <v>107</v>
      </c>
      <c r="B45" s="175" t="s">
        <v>108</v>
      </c>
      <c r="C45" s="5" t="str">
        <f t="shared" si="3"/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 t="shared" si="4"/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 t="shared" si="5"/>
        <v>15</v>
      </c>
    </row>
    <row r="46" spans="1:16" hidden="1">
      <c r="A46" s="172" t="s">
        <v>375</v>
      </c>
      <c r="B46" s="172" t="s">
        <v>376</v>
      </c>
      <c r="C46" s="5" t="str">
        <f t="shared" si="3"/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 t="shared" si="4"/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 t="shared" si="5"/>
        <v>25</v>
      </c>
    </row>
    <row r="47" spans="1:16" hidden="1">
      <c r="A47" s="179" t="s">
        <v>301</v>
      </c>
      <c r="B47" s="179" t="s">
        <v>64</v>
      </c>
      <c r="C47" s="5" t="str">
        <f t="shared" si="3"/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 t="shared" si="4"/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 t="shared" si="5"/>
        <v>22</v>
      </c>
    </row>
    <row r="48" spans="1:16" hidden="1">
      <c r="A48" s="172" t="s">
        <v>290</v>
      </c>
      <c r="B48" s="172" t="s">
        <v>291</v>
      </c>
      <c r="C48" s="5" t="str">
        <f t="shared" si="3"/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 t="shared" si="4"/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 t="shared" si="5"/>
        <v>11</v>
      </c>
    </row>
    <row r="49" spans="1:16" hidden="1">
      <c r="A49" s="172" t="s">
        <v>362</v>
      </c>
      <c r="B49" s="172" t="s">
        <v>237</v>
      </c>
      <c r="C49" s="5" t="str">
        <f t="shared" si="3"/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 t="shared" si="4"/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 t="shared" si="5"/>
        <v>36</v>
      </c>
    </row>
    <row r="50" spans="1:16" hidden="1">
      <c r="A50" s="172" t="s">
        <v>150</v>
      </c>
      <c r="B50" s="172" t="s">
        <v>28</v>
      </c>
      <c r="C50" s="5" t="str">
        <f t="shared" ref="C50:C81" si="6">A50&amp;" "&amp;B50</f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 t="shared" ref="I50:I81" si="7">IF(E50="H",IF(F50&lt;15.5,"H1",IF(F50&lt;24.5,"H2","H3")),IF(E50="F",IF(F50&lt;24.5,"F1","F2"),""))</f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 t="shared" ref="N50:N81" si="8">J50+L50</f>
        <v>4</v>
      </c>
    </row>
    <row r="51" spans="1:16" ht="15.75" hidden="1">
      <c r="A51" s="176" t="s">
        <v>158</v>
      </c>
      <c r="B51" s="176" t="s">
        <v>159</v>
      </c>
      <c r="C51" s="5" t="str">
        <f t="shared" si="6"/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 t="shared" si="7"/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 t="shared" si="8"/>
        <v>40</v>
      </c>
    </row>
    <row r="52" spans="1:16" ht="15.75" hidden="1">
      <c r="A52" s="176" t="s">
        <v>158</v>
      </c>
      <c r="B52" s="176" t="s">
        <v>162</v>
      </c>
      <c r="C52" s="5" t="str">
        <f t="shared" si="6"/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 t="shared" si="7"/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 t="shared" si="8"/>
        <v>29</v>
      </c>
    </row>
    <row r="53" spans="1:16" hidden="1">
      <c r="A53" s="172" t="s">
        <v>356</v>
      </c>
      <c r="B53" s="172" t="s">
        <v>268</v>
      </c>
      <c r="C53" s="5" t="str">
        <f t="shared" si="6"/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 t="shared" si="7"/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 t="shared" si="8"/>
        <v>23</v>
      </c>
    </row>
    <row r="54" spans="1:16" ht="15.75" hidden="1">
      <c r="A54" s="180" t="s">
        <v>187</v>
      </c>
      <c r="B54" s="180" t="s">
        <v>188</v>
      </c>
      <c r="C54" s="5" t="str">
        <f t="shared" si="6"/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 t="shared" si="7"/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 t="shared" si="8"/>
        <v>26</v>
      </c>
    </row>
    <row r="55" spans="1:16" hidden="1">
      <c r="A55" s="174" t="s">
        <v>211</v>
      </c>
      <c r="B55" s="174" t="s">
        <v>212</v>
      </c>
      <c r="C55" s="5" t="str">
        <f t="shared" si="6"/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 t="shared" si="7"/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 t="shared" si="8"/>
        <v>48</v>
      </c>
    </row>
    <row r="56" spans="1:16" ht="15.75" hidden="1">
      <c r="A56" s="175" t="s">
        <v>94</v>
      </c>
      <c r="B56" s="175" t="s">
        <v>95</v>
      </c>
      <c r="C56" s="5" t="str">
        <f t="shared" si="6"/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 t="shared" si="7"/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 t="shared" si="8"/>
        <v>45</v>
      </c>
    </row>
    <row r="57" spans="1:16" hidden="1">
      <c r="A57" s="172" t="s">
        <v>321</v>
      </c>
      <c r="B57" s="172" t="s">
        <v>322</v>
      </c>
      <c r="C57" s="5" t="str">
        <f t="shared" si="6"/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 t="shared" si="7"/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 t="shared" si="8"/>
        <v>27</v>
      </c>
    </row>
    <row r="58" spans="1:16" ht="15.75" hidden="1">
      <c r="A58" s="175" t="s">
        <v>111</v>
      </c>
      <c r="B58" s="175" t="s">
        <v>112</v>
      </c>
      <c r="C58" s="5" t="str">
        <f t="shared" si="6"/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 t="shared" si="7"/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 t="shared" si="8"/>
        <v>29</v>
      </c>
    </row>
    <row r="59" spans="1:16" hidden="1">
      <c r="A59" s="181" t="s">
        <v>296</v>
      </c>
      <c r="B59" s="181" t="s">
        <v>297</v>
      </c>
      <c r="C59" s="5" t="str">
        <f t="shared" si="6"/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 t="shared" si="7"/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 t="shared" si="8"/>
        <v>28</v>
      </c>
    </row>
    <row r="60" spans="1:16" ht="15.75" hidden="1">
      <c r="A60" s="175" t="s">
        <v>88</v>
      </c>
      <c r="B60" s="175" t="s">
        <v>89</v>
      </c>
      <c r="C60" s="5" t="str">
        <f t="shared" si="6"/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 t="shared" si="7"/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 t="shared" si="8"/>
        <v>25</v>
      </c>
    </row>
    <row r="61" spans="1:16" hidden="1">
      <c r="A61" s="172" t="s">
        <v>262</v>
      </c>
      <c r="B61" s="172" t="s">
        <v>263</v>
      </c>
      <c r="C61" s="5" t="str">
        <f t="shared" si="6"/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 t="shared" si="7"/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 t="shared" si="8"/>
        <v>41</v>
      </c>
    </row>
    <row r="62" spans="1:16">
      <c r="A62" s="172" t="s">
        <v>217</v>
      </c>
      <c r="B62" s="172" t="s">
        <v>218</v>
      </c>
      <c r="C62" s="5" t="str">
        <f t="shared" si="6"/>
        <v>MATTEI VERONIQUE</v>
      </c>
      <c r="D62" s="186" t="s">
        <v>9</v>
      </c>
      <c r="E62" s="149" t="s">
        <v>19</v>
      </c>
      <c r="F62" s="16">
        <f>'joueurs  '!F110</f>
        <v>36.4</v>
      </c>
      <c r="G62" s="57" t="s">
        <v>213</v>
      </c>
      <c r="H62" s="205" t="s">
        <v>219</v>
      </c>
      <c r="I62" s="141" t="str">
        <f t="shared" si="7"/>
        <v>F2</v>
      </c>
      <c r="J62" s="5">
        <f>'Feuille saisie score '!J110</f>
        <v>10</v>
      </c>
      <c r="K62" s="5">
        <f>'Feuille saisie score '!K110</f>
        <v>42</v>
      </c>
      <c r="L62" s="5">
        <f>'Feuille saisie score '!L110</f>
        <v>6</v>
      </c>
      <c r="M62" s="5">
        <f>'Feuille saisie score '!M110</f>
        <v>30</v>
      </c>
      <c r="N62" s="5">
        <f t="shared" si="8"/>
        <v>16</v>
      </c>
      <c r="P62" s="210"/>
    </row>
    <row r="63" spans="1:16">
      <c r="A63" s="172" t="s">
        <v>229</v>
      </c>
      <c r="B63" s="172" t="s">
        <v>230</v>
      </c>
      <c r="C63" s="5" t="str">
        <f t="shared" si="6"/>
        <v>BENOIT Christine</v>
      </c>
      <c r="D63" s="186" t="s">
        <v>9</v>
      </c>
      <c r="E63" s="62" t="s">
        <v>19</v>
      </c>
      <c r="F63" s="16">
        <f>'joueurs  '!F17</f>
        <v>40</v>
      </c>
      <c r="G63" s="61" t="s">
        <v>228</v>
      </c>
      <c r="H63" s="194">
        <v>522770334</v>
      </c>
      <c r="I63" s="141" t="str">
        <f t="shared" si="7"/>
        <v>F2</v>
      </c>
      <c r="J63" s="5">
        <f>'Feuille saisie score '!J17</f>
        <v>8</v>
      </c>
      <c r="K63" s="5">
        <f>'Feuille saisie score '!K17</f>
        <v>38</v>
      </c>
      <c r="L63" s="5">
        <f>'Feuille saisie score '!L17</f>
        <v>7</v>
      </c>
      <c r="M63" s="5">
        <f>'Feuille saisie score '!M17</f>
        <v>30</v>
      </c>
      <c r="N63" s="5">
        <f t="shared" si="8"/>
        <v>15</v>
      </c>
      <c r="P63" s="210"/>
    </row>
    <row r="64" spans="1:16" hidden="1">
      <c r="A64" s="174" t="s">
        <v>58</v>
      </c>
      <c r="B64" s="174" t="s">
        <v>59</v>
      </c>
      <c r="C64" s="5" t="str">
        <f t="shared" si="6"/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 t="shared" si="7"/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 t="shared" si="8"/>
        <v>29</v>
      </c>
    </row>
    <row r="65" spans="1:16" hidden="1">
      <c r="A65" s="172" t="s">
        <v>342</v>
      </c>
      <c r="B65" s="172" t="s">
        <v>343</v>
      </c>
      <c r="C65" s="5" t="str">
        <f t="shared" si="6"/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 t="shared" si="7"/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 t="shared" si="8"/>
        <v>33</v>
      </c>
    </row>
    <row r="66" spans="1:16" hidden="1">
      <c r="A66" s="172" t="s">
        <v>245</v>
      </c>
      <c r="B66" s="172" t="s">
        <v>246</v>
      </c>
      <c r="C66" s="5" t="str">
        <f t="shared" si="6"/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 t="shared" si="7"/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 t="shared" si="8"/>
        <v>37</v>
      </c>
    </row>
    <row r="67" spans="1:16" hidden="1">
      <c r="A67" s="172" t="s">
        <v>292</v>
      </c>
      <c r="B67" s="172" t="s">
        <v>293</v>
      </c>
      <c r="C67" s="5" t="str">
        <f t="shared" si="6"/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 t="shared" si="7"/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 t="shared" si="8"/>
        <v>10</v>
      </c>
    </row>
    <row r="68" spans="1:16" hidden="1">
      <c r="A68" s="172" t="s">
        <v>71</v>
      </c>
      <c r="B68" s="172" t="s">
        <v>72</v>
      </c>
      <c r="C68" s="5" t="str">
        <f t="shared" si="6"/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 t="shared" si="7"/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 t="shared" si="8"/>
        <v>13</v>
      </c>
    </row>
    <row r="69" spans="1:16" hidden="1">
      <c r="A69" s="172" t="s">
        <v>258</v>
      </c>
      <c r="B69" s="172" t="s">
        <v>259</v>
      </c>
      <c r="C69" s="5" t="str">
        <f t="shared" si="6"/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 t="shared" si="7"/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 t="shared" si="8"/>
        <v>19</v>
      </c>
    </row>
    <row r="70" spans="1:16" hidden="1">
      <c r="A70" s="172" t="s">
        <v>49</v>
      </c>
      <c r="B70" s="172" t="s">
        <v>50</v>
      </c>
      <c r="C70" s="5" t="str">
        <f t="shared" si="6"/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 t="shared" si="7"/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 t="shared" si="8"/>
        <v>12</v>
      </c>
    </row>
    <row r="71" spans="1:16">
      <c r="A71" s="172" t="s">
        <v>69</v>
      </c>
      <c r="B71" s="172" t="s">
        <v>70</v>
      </c>
      <c r="C71" s="5" t="str">
        <f t="shared" si="6"/>
        <v>HOUET Elodie</v>
      </c>
      <c r="D71" s="186" t="s">
        <v>9</v>
      </c>
      <c r="E71" s="95" t="s">
        <v>19</v>
      </c>
      <c r="F71" s="16">
        <f>'joueurs  '!F79</f>
        <v>49</v>
      </c>
      <c r="G71" s="14" t="s">
        <v>60</v>
      </c>
      <c r="H71" s="192">
        <v>524317384</v>
      </c>
      <c r="I71" s="141" t="str">
        <f t="shared" si="7"/>
        <v>F2</v>
      </c>
      <c r="J71" s="5">
        <f>'Feuille saisie score '!J79</f>
        <v>11</v>
      </c>
      <c r="K71" s="5">
        <f>'Feuille saisie score '!K79</f>
        <v>43</v>
      </c>
      <c r="L71" s="5">
        <f>'Feuille saisie score '!L79</f>
        <v>4</v>
      </c>
      <c r="M71" s="5">
        <f>'Feuille saisie score '!M79</f>
        <v>33</v>
      </c>
      <c r="N71" s="5">
        <f t="shared" si="8"/>
        <v>15</v>
      </c>
      <c r="P71" s="210"/>
    </row>
    <row r="72" spans="1:16" hidden="1">
      <c r="A72" s="172" t="s">
        <v>324</v>
      </c>
      <c r="B72" s="172" t="s">
        <v>50</v>
      </c>
      <c r="C72" s="5" t="str">
        <f t="shared" si="6"/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 t="shared" si="7"/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 t="shared" si="8"/>
        <v>27</v>
      </c>
    </row>
    <row r="73" spans="1:16">
      <c r="A73" s="174" t="s">
        <v>284</v>
      </c>
      <c r="B73" s="174" t="s">
        <v>285</v>
      </c>
      <c r="C73" s="5" t="str">
        <f t="shared" si="6"/>
        <v>LEFEVRE catherine</v>
      </c>
      <c r="D73" s="186" t="s">
        <v>9</v>
      </c>
      <c r="E73" s="152" t="s">
        <v>19</v>
      </c>
      <c r="F73" s="16">
        <f>'joueurs  '!F94</f>
        <v>37.4</v>
      </c>
      <c r="G73" s="74" t="s">
        <v>276</v>
      </c>
      <c r="H73" s="192">
        <v>518607180</v>
      </c>
      <c r="I73" s="141" t="str">
        <f t="shared" si="7"/>
        <v>F2</v>
      </c>
      <c r="J73" s="5">
        <f>'Feuille saisie score '!J94</f>
        <v>8</v>
      </c>
      <c r="K73" s="5">
        <f>'Feuille saisie score '!K94</f>
        <v>32</v>
      </c>
      <c r="L73" s="5">
        <f>'Feuille saisie score '!L94</f>
        <v>5</v>
      </c>
      <c r="M73" s="5">
        <f>'Feuille saisie score '!M94</f>
        <v>28</v>
      </c>
      <c r="N73" s="5">
        <f t="shared" si="8"/>
        <v>13</v>
      </c>
      <c r="P73" s="210"/>
    </row>
    <row r="74" spans="1:16" ht="15.75" hidden="1">
      <c r="A74" s="178" t="s">
        <v>121</v>
      </c>
      <c r="B74" s="178" t="s">
        <v>122</v>
      </c>
      <c r="C74" s="5" t="str">
        <f t="shared" si="6"/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 t="shared" si="7"/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 t="shared" si="8"/>
        <v>38</v>
      </c>
    </row>
    <row r="75" spans="1:16" hidden="1">
      <c r="A75" s="172" t="s">
        <v>282</v>
      </c>
      <c r="B75" s="172" t="s">
        <v>283</v>
      </c>
      <c r="C75" s="5" t="str">
        <f t="shared" si="6"/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 t="shared" si="7"/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 t="shared" si="8"/>
        <v>18</v>
      </c>
    </row>
    <row r="76" spans="1:16" hidden="1">
      <c r="A76" s="172" t="s">
        <v>360</v>
      </c>
      <c r="B76" s="172" t="s">
        <v>361</v>
      </c>
      <c r="C76" s="5" t="str">
        <f t="shared" si="6"/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 t="shared" si="7"/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 t="shared" si="8"/>
        <v>15</v>
      </c>
    </row>
    <row r="77" spans="1:16" hidden="1">
      <c r="A77" s="177" t="s">
        <v>299</v>
      </c>
      <c r="B77" s="177" t="s">
        <v>300</v>
      </c>
      <c r="C77" s="5" t="str">
        <f t="shared" si="6"/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 t="shared" si="7"/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 t="shared" si="8"/>
        <v>15</v>
      </c>
    </row>
    <row r="78" spans="1:16" hidden="1">
      <c r="A78" s="172" t="s">
        <v>220</v>
      </c>
      <c r="B78" s="172" t="s">
        <v>221</v>
      </c>
      <c r="C78" s="5" t="str">
        <f t="shared" si="6"/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 t="shared" si="7"/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 t="shared" si="8"/>
        <v>14</v>
      </c>
    </row>
    <row r="79" spans="1:16" hidden="1">
      <c r="A79" s="172" t="s">
        <v>373</v>
      </c>
      <c r="B79" s="172" t="s">
        <v>374</v>
      </c>
      <c r="C79" s="5" t="str">
        <f t="shared" si="6"/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 t="shared" si="7"/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 t="shared" si="8"/>
        <v>28</v>
      </c>
    </row>
    <row r="80" spans="1:16" ht="15.75">
      <c r="A80" s="178" t="s">
        <v>82</v>
      </c>
      <c r="B80" s="178" t="s">
        <v>83</v>
      </c>
      <c r="C80" s="5" t="str">
        <f t="shared" si="6"/>
        <v>COUTURIER Bénédicte</v>
      </c>
      <c r="D80" s="187" t="s">
        <v>9</v>
      </c>
      <c r="E80" s="142" t="s">
        <v>19</v>
      </c>
      <c r="F80" s="16">
        <f>'joueurs  '!F38</f>
        <v>38.5</v>
      </c>
      <c r="G80" s="86" t="s">
        <v>78</v>
      </c>
      <c r="H80" s="198">
        <v>544388225</v>
      </c>
      <c r="I80" s="141" t="str">
        <f t="shared" si="7"/>
        <v>F2</v>
      </c>
      <c r="J80" s="5">
        <f>'Feuille saisie score '!J38</f>
        <v>7</v>
      </c>
      <c r="K80" s="5">
        <f>'Feuille saisie score '!K38</f>
        <v>34</v>
      </c>
      <c r="L80" s="5">
        <f>'Feuille saisie score '!L38</f>
        <v>5</v>
      </c>
      <c r="M80" s="5">
        <f>'Feuille saisie score '!M38</f>
        <v>30</v>
      </c>
      <c r="N80" s="5">
        <f t="shared" si="8"/>
        <v>12</v>
      </c>
      <c r="P80" s="210"/>
    </row>
    <row r="81" spans="1:16" hidden="1">
      <c r="A81" s="172" t="s">
        <v>393</v>
      </c>
      <c r="B81" s="172" t="s">
        <v>28</v>
      </c>
      <c r="C81" s="5" t="str">
        <f t="shared" si="6"/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 t="shared" si="7"/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 t="shared" si="8"/>
        <v>18</v>
      </c>
    </row>
    <row r="82" spans="1:16" hidden="1">
      <c r="A82" s="172" t="s">
        <v>366</v>
      </c>
      <c r="B82" s="172" t="s">
        <v>367</v>
      </c>
      <c r="C82" s="5" t="str">
        <f t="shared" ref="C82:C113" si="9">A82&amp;" "&amp;B82</f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 t="shared" ref="I82:I113" si="10">IF(E82="H",IF(F82&lt;15.5,"H1",IF(F82&lt;24.5,"H2","H3")),IF(E82="F",IF(F82&lt;24.5,"F1","F2"),""))</f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 t="shared" ref="N82:N113" si="11">J82+L82</f>
        <v>25</v>
      </c>
    </row>
    <row r="83" spans="1:16" ht="15.75" hidden="1">
      <c r="A83" s="175" t="s">
        <v>179</v>
      </c>
      <c r="B83" s="175" t="s">
        <v>180</v>
      </c>
      <c r="C83" s="5" t="str">
        <f t="shared" si="9"/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 t="shared" si="10"/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 t="shared" si="11"/>
        <v>26</v>
      </c>
    </row>
    <row r="84" spans="1:16" hidden="1">
      <c r="A84" s="172" t="s">
        <v>29</v>
      </c>
      <c r="B84" s="172" t="s">
        <v>30</v>
      </c>
      <c r="C84" s="5" t="str">
        <f t="shared" si="9"/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 t="shared" si="10"/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 t="shared" si="11"/>
        <v>12</v>
      </c>
    </row>
    <row r="85" spans="1:16" hidden="1">
      <c r="A85" s="172" t="s">
        <v>411</v>
      </c>
      <c r="B85" s="172" t="s">
        <v>412</v>
      </c>
      <c r="C85" s="5" t="str">
        <f t="shared" si="9"/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 t="shared" si="10"/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 t="shared" si="11"/>
        <v>7</v>
      </c>
    </row>
    <row r="86" spans="1:16" hidden="1">
      <c r="A86" s="172" t="s">
        <v>240</v>
      </c>
      <c r="B86" s="172" t="s">
        <v>93</v>
      </c>
      <c r="C86" s="5" t="str">
        <f t="shared" si="9"/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 t="shared" si="10"/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 t="shared" si="11"/>
        <v>10</v>
      </c>
    </row>
    <row r="87" spans="1:16" hidden="1">
      <c r="A87" s="172" t="s">
        <v>313</v>
      </c>
      <c r="B87" s="172" t="s">
        <v>237</v>
      </c>
      <c r="C87" s="5" t="str">
        <f t="shared" si="9"/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 t="shared" si="10"/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 t="shared" si="11"/>
        <v>22</v>
      </c>
    </row>
    <row r="88" spans="1:16" hidden="1">
      <c r="A88" s="172" t="s">
        <v>73</v>
      </c>
      <c r="B88" s="172" t="s">
        <v>74</v>
      </c>
      <c r="C88" s="5" t="str">
        <f t="shared" si="9"/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 t="shared" si="10"/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 t="shared" si="11"/>
        <v>9</v>
      </c>
    </row>
    <row r="89" spans="1:16" ht="15.75" hidden="1">
      <c r="A89" s="175" t="s">
        <v>98</v>
      </c>
      <c r="B89" s="175" t="s">
        <v>99</v>
      </c>
      <c r="C89" s="5" t="str">
        <f t="shared" si="9"/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 t="shared" si="10"/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 t="shared" si="11"/>
        <v>8</v>
      </c>
    </row>
    <row r="90" spans="1:16" hidden="1">
      <c r="A90" s="172" t="s">
        <v>47</v>
      </c>
      <c r="B90" s="172" t="s">
        <v>48</v>
      </c>
      <c r="C90" s="5" t="str">
        <f t="shared" si="9"/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 t="shared" si="10"/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 t="shared" si="11"/>
        <v>22</v>
      </c>
    </row>
    <row r="91" spans="1:16" hidden="1">
      <c r="A91" s="174" t="s">
        <v>243</v>
      </c>
      <c r="B91" s="174" t="s">
        <v>64</v>
      </c>
      <c r="C91" s="5" t="str">
        <f t="shared" si="9"/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 t="shared" si="10"/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 t="shared" si="11"/>
        <v>32</v>
      </c>
    </row>
    <row r="92" spans="1:16" hidden="1">
      <c r="A92" s="172" t="s">
        <v>222</v>
      </c>
      <c r="B92" s="172" t="s">
        <v>223</v>
      </c>
      <c r="C92" s="5" t="str">
        <f t="shared" si="9"/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 t="shared" si="10"/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 t="shared" si="11"/>
        <v>33</v>
      </c>
    </row>
    <row r="93" spans="1:16" hidden="1">
      <c r="A93" s="172" t="s">
        <v>38</v>
      </c>
      <c r="B93" s="172" t="s">
        <v>39</v>
      </c>
      <c r="C93" s="5" t="str">
        <f t="shared" si="9"/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 t="shared" si="10"/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 t="shared" si="11"/>
        <v>21</v>
      </c>
    </row>
    <row r="94" spans="1:16" hidden="1">
      <c r="A94" s="172" t="s">
        <v>40</v>
      </c>
      <c r="B94" s="172" t="s">
        <v>16</v>
      </c>
      <c r="C94" s="5" t="str">
        <f t="shared" si="9"/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 t="shared" si="10"/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 t="shared" si="11"/>
        <v>36</v>
      </c>
    </row>
    <row r="95" spans="1:16">
      <c r="A95" s="172" t="s">
        <v>347</v>
      </c>
      <c r="B95" s="172" t="s">
        <v>348</v>
      </c>
      <c r="C95" s="5" t="str">
        <f t="shared" si="9"/>
        <v>REIS NATHALIE</v>
      </c>
      <c r="D95" s="186" t="s">
        <v>9</v>
      </c>
      <c r="E95" s="145" t="s">
        <v>19</v>
      </c>
      <c r="F95" s="16">
        <f>'joueurs  '!F141</f>
        <v>43.4</v>
      </c>
      <c r="G95" s="89" t="s">
        <v>341</v>
      </c>
      <c r="H95" s="192">
        <v>43027342</v>
      </c>
      <c r="I95" s="141" t="str">
        <f t="shared" si="10"/>
        <v>F2</v>
      </c>
      <c r="J95" s="5">
        <f>'Feuille saisie score '!J141</f>
        <v>8</v>
      </c>
      <c r="K95" s="5">
        <f>'Feuille saisie score '!K141</f>
        <v>38</v>
      </c>
      <c r="L95" s="5">
        <f>'Feuille saisie score '!L141</f>
        <v>3</v>
      </c>
      <c r="M95" s="5">
        <f>'Feuille saisie score '!M141</f>
        <v>30</v>
      </c>
      <c r="N95" s="5">
        <f t="shared" si="11"/>
        <v>11</v>
      </c>
      <c r="P95" s="210"/>
    </row>
    <row r="96" spans="1:16" hidden="1">
      <c r="A96" s="172" t="s">
        <v>284</v>
      </c>
      <c r="B96" s="172" t="s">
        <v>346</v>
      </c>
      <c r="C96" s="5" t="str">
        <f t="shared" si="9"/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 t="shared" si="10"/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 t="shared" si="11"/>
        <v>24</v>
      </c>
    </row>
    <row r="97" spans="1:16" hidden="1">
      <c r="A97" s="174" t="s">
        <v>336</v>
      </c>
      <c r="B97" s="174" t="s">
        <v>337</v>
      </c>
      <c r="C97" s="5" t="str">
        <f t="shared" si="9"/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 t="shared" si="10"/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 t="shared" si="11"/>
        <v>24</v>
      </c>
    </row>
    <row r="98" spans="1:16" hidden="1">
      <c r="A98" s="172" t="s">
        <v>344</v>
      </c>
      <c r="B98" s="172" t="s">
        <v>222</v>
      </c>
      <c r="C98" s="5" t="str">
        <f t="shared" si="9"/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 t="shared" si="10"/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 t="shared" si="11"/>
        <v>26</v>
      </c>
    </row>
    <row r="99" spans="1:16" hidden="1">
      <c r="A99" s="172" t="s">
        <v>36</v>
      </c>
      <c r="B99" s="172" t="s">
        <v>37</v>
      </c>
      <c r="C99" s="5" t="str">
        <f t="shared" si="9"/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 t="shared" si="10"/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 t="shared" si="11"/>
        <v>27</v>
      </c>
    </row>
    <row r="100" spans="1:16" hidden="1">
      <c r="A100" s="182" t="s">
        <v>7</v>
      </c>
      <c r="B100" s="182" t="s">
        <v>8</v>
      </c>
      <c r="C100" s="5" t="str">
        <f t="shared" si="9"/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 t="shared" si="10"/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 t="shared" si="11"/>
        <v>39</v>
      </c>
    </row>
    <row r="101" spans="1:16" ht="30" hidden="1">
      <c r="A101" s="173" t="s">
        <v>194</v>
      </c>
      <c r="B101" s="173" t="s">
        <v>195</v>
      </c>
      <c r="C101" s="5" t="str">
        <f t="shared" si="9"/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 t="shared" si="10"/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 t="shared" si="11"/>
        <v>30</v>
      </c>
    </row>
    <row r="102" spans="1:16" hidden="1">
      <c r="A102" s="172" t="s">
        <v>233</v>
      </c>
      <c r="B102" s="172" t="s">
        <v>234</v>
      </c>
      <c r="C102" s="5" t="str">
        <f t="shared" si="9"/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 t="shared" si="10"/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 t="shared" si="11"/>
        <v>32</v>
      </c>
    </row>
    <row r="103" spans="1:16" hidden="1">
      <c r="A103" s="172" t="s">
        <v>126</v>
      </c>
      <c r="B103" s="172" t="s">
        <v>127</v>
      </c>
      <c r="C103" s="5" t="str">
        <f t="shared" si="9"/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 t="shared" si="10"/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 t="shared" si="11"/>
        <v>18</v>
      </c>
    </row>
    <row r="104" spans="1:16" ht="15.75" hidden="1">
      <c r="A104" s="178" t="s">
        <v>117</v>
      </c>
      <c r="B104" s="178" t="s">
        <v>118</v>
      </c>
      <c r="C104" s="5" t="str">
        <f t="shared" si="9"/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 t="shared" si="10"/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 t="shared" si="11"/>
        <v>6</v>
      </c>
    </row>
    <row r="105" spans="1:16" hidden="1">
      <c r="A105" s="172" t="s">
        <v>241</v>
      </c>
      <c r="B105" s="172" t="s">
        <v>112</v>
      </c>
      <c r="C105" s="5" t="str">
        <f t="shared" si="9"/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 t="shared" si="10"/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 t="shared" si="11"/>
        <v>19</v>
      </c>
    </row>
    <row r="106" spans="1:16" hidden="1">
      <c r="A106" s="172" t="s">
        <v>242</v>
      </c>
      <c r="B106" s="172" t="s">
        <v>166</v>
      </c>
      <c r="C106" s="5" t="str">
        <f t="shared" si="9"/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 t="shared" si="10"/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 t="shared" si="11"/>
        <v>23</v>
      </c>
    </row>
    <row r="107" spans="1:16" hidden="1">
      <c r="A107" s="172" t="s">
        <v>63</v>
      </c>
      <c r="B107" s="172" t="s">
        <v>64</v>
      </c>
      <c r="C107" s="5" t="str">
        <f t="shared" si="9"/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 t="shared" si="10"/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 t="shared" si="11"/>
        <v>14</v>
      </c>
    </row>
    <row r="108" spans="1:16" hidden="1">
      <c r="A108" s="172" t="s">
        <v>308</v>
      </c>
      <c r="B108" s="172" t="s">
        <v>309</v>
      </c>
      <c r="C108" s="5" t="str">
        <f t="shared" si="9"/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 t="shared" si="10"/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 t="shared" si="11"/>
        <v>36</v>
      </c>
    </row>
    <row r="109" spans="1:16" ht="15.75" hidden="1">
      <c r="A109" s="183" t="s">
        <v>153</v>
      </c>
      <c r="B109" s="183" t="s">
        <v>154</v>
      </c>
      <c r="C109" s="5" t="str">
        <f t="shared" si="9"/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 t="shared" si="10"/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 t="shared" si="11"/>
        <v>46</v>
      </c>
    </row>
    <row r="110" spans="1:16" hidden="1">
      <c r="A110" s="174" t="s">
        <v>254</v>
      </c>
      <c r="B110" s="174" t="s">
        <v>180</v>
      </c>
      <c r="C110" s="5" t="str">
        <f t="shared" si="9"/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 t="shared" si="10"/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 t="shared" si="11"/>
        <v>27</v>
      </c>
    </row>
    <row r="111" spans="1:16">
      <c r="A111" s="172" t="s">
        <v>55</v>
      </c>
      <c r="B111" s="172" t="s">
        <v>56</v>
      </c>
      <c r="C111" s="5" t="str">
        <f t="shared" si="9"/>
        <v>CHENOUNA  Rachel</v>
      </c>
      <c r="D111" s="186" t="s">
        <v>9</v>
      </c>
      <c r="E111" s="10" t="s">
        <v>19</v>
      </c>
      <c r="F111" s="16">
        <f>'joueurs  '!F29</f>
        <v>40.4</v>
      </c>
      <c r="G111" s="163" t="s">
        <v>14</v>
      </c>
      <c r="H111" s="192">
        <v>42104315</v>
      </c>
      <c r="I111" s="141" t="str">
        <f t="shared" si="10"/>
        <v>F2</v>
      </c>
      <c r="J111" s="5">
        <f>'Feuille saisie score '!J29</f>
        <v>4</v>
      </c>
      <c r="K111" s="5">
        <f>'Feuille saisie score '!K29</f>
        <v>27</v>
      </c>
      <c r="L111" s="5">
        <f>'Feuille saisie score '!L29</f>
        <v>5</v>
      </c>
      <c r="M111" s="5">
        <f>'Feuille saisie score '!M29</f>
        <v>22</v>
      </c>
      <c r="N111" s="5">
        <f t="shared" si="11"/>
        <v>9</v>
      </c>
      <c r="P111" s="210"/>
    </row>
    <row r="112" spans="1:16" hidden="1">
      <c r="A112" s="172" t="s">
        <v>34</v>
      </c>
      <c r="B112" s="172" t="s">
        <v>35</v>
      </c>
      <c r="C112" s="5" t="str">
        <f t="shared" si="9"/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 t="shared" si="10"/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 t="shared" si="11"/>
        <v>25</v>
      </c>
    </row>
    <row r="113" spans="1:16" ht="15.75" hidden="1">
      <c r="A113" s="178" t="s">
        <v>79</v>
      </c>
      <c r="B113" s="178" t="s">
        <v>72</v>
      </c>
      <c r="C113" s="5" t="str">
        <f t="shared" si="9"/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 t="shared" si="10"/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 t="shared" si="11"/>
        <v>30</v>
      </c>
    </row>
    <row r="114" spans="1:16" ht="15.75" hidden="1">
      <c r="A114" s="173" t="s">
        <v>202</v>
      </c>
      <c r="B114" s="173" t="s">
        <v>203</v>
      </c>
      <c r="C114" s="5" t="str">
        <f t="shared" ref="C114:C145" si="12">A114&amp;" "&amp;B114</f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 t="shared" ref="I114:I145" si="13">IF(E114="H",IF(F114&lt;15.5,"H1",IF(F114&lt;24.5,"H2","H3")),IF(E114="F",IF(F114&lt;24.5,"F1","F2"),""))</f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 t="shared" ref="N114:N145" si="14">J114+L114</f>
        <v>32</v>
      </c>
    </row>
    <row r="115" spans="1:16" ht="15.75">
      <c r="A115" s="175" t="s">
        <v>115</v>
      </c>
      <c r="B115" s="175" t="s">
        <v>116</v>
      </c>
      <c r="C115" s="5" t="str">
        <f t="shared" si="12"/>
        <v>COLL Marlène</v>
      </c>
      <c r="D115" s="187" t="s">
        <v>9</v>
      </c>
      <c r="E115" s="142" t="s">
        <v>19</v>
      </c>
      <c r="F115" s="16">
        <f>'joueurs  '!F33</f>
        <v>35.700000000000003</v>
      </c>
      <c r="G115" s="86" t="s">
        <v>78</v>
      </c>
      <c r="H115" s="193">
        <v>41992290</v>
      </c>
      <c r="I115" s="141" t="str">
        <f t="shared" si="13"/>
        <v>F2</v>
      </c>
      <c r="J115" s="5">
        <f>'Feuille saisie score '!J33</f>
        <v>4</v>
      </c>
      <c r="K115" s="5">
        <f>'Feuille saisie score '!K33</f>
        <v>27</v>
      </c>
      <c r="L115" s="5">
        <f>'Feuille saisie score '!L33</f>
        <v>5</v>
      </c>
      <c r="M115" s="5">
        <f>'Feuille saisie score '!M33</f>
        <v>21</v>
      </c>
      <c r="N115" s="5">
        <f t="shared" si="14"/>
        <v>9</v>
      </c>
      <c r="P115" s="210"/>
    </row>
    <row r="116" spans="1:16" hidden="1">
      <c r="A116" s="172" t="s">
        <v>147</v>
      </c>
      <c r="B116" s="172" t="s">
        <v>99</v>
      </c>
      <c r="C116" s="5" t="str">
        <f t="shared" si="12"/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 t="shared" si="13"/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 t="shared" si="14"/>
        <v>23</v>
      </c>
    </row>
    <row r="117" spans="1:16" ht="15.75" hidden="1">
      <c r="A117" s="173" t="s">
        <v>169</v>
      </c>
      <c r="B117" s="173" t="s">
        <v>170</v>
      </c>
      <c r="C117" s="5" t="str">
        <f t="shared" si="12"/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 t="shared" si="13"/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 t="shared" si="14"/>
        <v>24</v>
      </c>
    </row>
    <row r="118" spans="1:16" hidden="1">
      <c r="A118" s="172" t="s">
        <v>387</v>
      </c>
      <c r="B118" s="172" t="s">
        <v>388</v>
      </c>
      <c r="C118" s="5" t="str">
        <f t="shared" si="12"/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 t="shared" si="13"/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 t="shared" si="14"/>
        <v>34</v>
      </c>
    </row>
    <row r="119" spans="1:16">
      <c r="A119" s="172" t="s">
        <v>330</v>
      </c>
      <c r="B119" s="172" t="s">
        <v>331</v>
      </c>
      <c r="C119" s="5" t="str">
        <f t="shared" si="12"/>
        <v>FERRIERES Regine</v>
      </c>
      <c r="D119" s="186" t="s">
        <v>9</v>
      </c>
      <c r="E119" s="144" t="s">
        <v>19</v>
      </c>
      <c r="F119" s="16">
        <f>'joueurs  '!F61</f>
        <v>32.4</v>
      </c>
      <c r="G119" s="35" t="s">
        <v>323</v>
      </c>
      <c r="H119" s="192">
        <v>43526302</v>
      </c>
      <c r="I119" s="141" t="str">
        <f t="shared" si="13"/>
        <v>F2</v>
      </c>
      <c r="J119" s="5">
        <f>'Feuille saisie score '!J61</f>
        <v>5</v>
      </c>
      <c r="K119" s="5">
        <f>'Feuille saisie score '!K61</f>
        <v>30</v>
      </c>
      <c r="L119" s="5">
        <f>'Feuille saisie score '!L61</f>
        <v>1</v>
      </c>
      <c r="M119" s="5">
        <f>'Feuille saisie score '!M61</f>
        <v>20</v>
      </c>
      <c r="N119" s="5">
        <f t="shared" si="14"/>
        <v>6</v>
      </c>
      <c r="P119" s="210"/>
    </row>
    <row r="120" spans="1:16" hidden="1">
      <c r="A120" s="172" t="s">
        <v>51</v>
      </c>
      <c r="B120" s="172" t="s">
        <v>52</v>
      </c>
      <c r="C120" s="5" t="str">
        <f t="shared" si="12"/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 t="shared" si="13"/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 t="shared" si="14"/>
        <v>20</v>
      </c>
    </row>
    <row r="121" spans="1:16" hidden="1">
      <c r="A121" s="174" t="s">
        <v>140</v>
      </c>
      <c r="B121" s="174" t="s">
        <v>141</v>
      </c>
      <c r="C121" s="5" t="str">
        <f t="shared" si="12"/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 t="shared" si="13"/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 t="shared" si="14"/>
        <v>30</v>
      </c>
    </row>
    <row r="122" spans="1:16" hidden="1">
      <c r="A122" s="172" t="s">
        <v>237</v>
      </c>
      <c r="B122" s="172" t="s">
        <v>238</v>
      </c>
      <c r="C122" s="5" t="str">
        <f t="shared" si="12"/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 t="shared" si="13"/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 t="shared" si="14"/>
        <v>16</v>
      </c>
    </row>
    <row r="123" spans="1:16" hidden="1">
      <c r="A123" s="172" t="s">
        <v>326</v>
      </c>
      <c r="B123" s="172" t="s">
        <v>238</v>
      </c>
      <c r="C123" s="5" t="str">
        <f t="shared" si="12"/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 t="shared" si="13"/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 t="shared" si="14"/>
        <v>7</v>
      </c>
    </row>
    <row r="124" spans="1:16" hidden="1">
      <c r="A124" s="174" t="s">
        <v>326</v>
      </c>
      <c r="B124" s="174" t="s">
        <v>327</v>
      </c>
      <c r="C124" s="5" t="str">
        <f t="shared" si="12"/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 t="shared" si="13"/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 t="shared" si="14"/>
        <v>15</v>
      </c>
    </row>
    <row r="125" spans="1:16" hidden="1">
      <c r="A125" s="174" t="s">
        <v>339</v>
      </c>
      <c r="B125" s="174" t="s">
        <v>340</v>
      </c>
      <c r="C125" s="5" t="str">
        <f t="shared" si="12"/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 t="shared" si="13"/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 t="shared" si="14"/>
        <v>33</v>
      </c>
    </row>
    <row r="126" spans="1:16" hidden="1">
      <c r="A126" s="172" t="s">
        <v>339</v>
      </c>
      <c r="B126" s="172" t="s">
        <v>265</v>
      </c>
      <c r="C126" s="5" t="str">
        <f t="shared" si="12"/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 t="shared" si="13"/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 t="shared" si="14"/>
        <v>18</v>
      </c>
    </row>
    <row r="127" spans="1:16" ht="15.75">
      <c r="A127" s="178" t="s">
        <v>85</v>
      </c>
      <c r="B127" s="178" t="s">
        <v>70</v>
      </c>
      <c r="C127" s="5" t="str">
        <f t="shared" si="12"/>
        <v>MOCAER Elodie</v>
      </c>
      <c r="D127" s="187" t="s">
        <v>9</v>
      </c>
      <c r="E127" s="142" t="s">
        <v>19</v>
      </c>
      <c r="F127" s="16">
        <f>'joueurs  '!F114</f>
        <v>52.8</v>
      </c>
      <c r="G127" s="86" t="s">
        <v>78</v>
      </c>
      <c r="H127" s="202" t="s">
        <v>87</v>
      </c>
      <c r="I127" s="141" t="str">
        <f t="shared" si="13"/>
        <v>F2</v>
      </c>
      <c r="J127" s="5">
        <f>'Feuille saisie score '!J114</f>
        <v>3</v>
      </c>
      <c r="K127" s="5">
        <f>'Feuille saisie score '!K114</f>
        <v>21</v>
      </c>
      <c r="L127" s="5">
        <f>'Feuille saisie score '!L114</f>
        <v>3</v>
      </c>
      <c r="M127" s="5">
        <f>'Feuille saisie score '!M114</f>
        <v>24</v>
      </c>
      <c r="N127" s="5">
        <f t="shared" si="14"/>
        <v>6</v>
      </c>
      <c r="P127" s="210"/>
    </row>
    <row r="128" spans="1:16" hidden="1">
      <c r="A128" s="172" t="s">
        <v>142</v>
      </c>
      <c r="B128" s="172" t="s">
        <v>144</v>
      </c>
      <c r="C128" s="5" t="str">
        <f t="shared" si="12"/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 t="shared" si="13"/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 t="shared" si="14"/>
        <v>30</v>
      </c>
    </row>
    <row r="129" spans="1:16" hidden="1">
      <c r="A129" s="172" t="s">
        <v>359</v>
      </c>
      <c r="B129" s="172" t="s">
        <v>159</v>
      </c>
      <c r="C129" s="5" t="str">
        <f t="shared" si="12"/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 t="shared" si="13"/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 t="shared" si="14"/>
        <v>44</v>
      </c>
    </row>
    <row r="130" spans="1:16" hidden="1">
      <c r="A130" s="172" t="s">
        <v>224</v>
      </c>
      <c r="B130" s="172" t="s">
        <v>225</v>
      </c>
      <c r="C130" s="5" t="str">
        <f t="shared" si="12"/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 t="shared" si="13"/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 t="shared" si="14"/>
        <v>5</v>
      </c>
    </row>
    <row r="131" spans="1:16" hidden="1">
      <c r="A131" s="172" t="s">
        <v>395</v>
      </c>
      <c r="B131" s="172" t="s">
        <v>396</v>
      </c>
      <c r="C131" s="5" t="str">
        <f t="shared" si="12"/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 t="shared" si="13"/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 t="shared" si="14"/>
        <v>12</v>
      </c>
    </row>
    <row r="132" spans="1:16" hidden="1">
      <c r="A132" s="174" t="s">
        <v>137</v>
      </c>
      <c r="B132" s="174" t="s">
        <v>102</v>
      </c>
      <c r="C132" s="5" t="str">
        <f t="shared" si="12"/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 t="shared" si="13"/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 t="shared" si="14"/>
        <v>12</v>
      </c>
    </row>
    <row r="133" spans="1:16" hidden="1">
      <c r="A133" s="172" t="s">
        <v>397</v>
      </c>
      <c r="B133" s="172" t="s">
        <v>398</v>
      </c>
      <c r="C133" s="5" t="str">
        <f t="shared" si="12"/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 t="shared" si="13"/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 t="shared" si="14"/>
        <v>40</v>
      </c>
    </row>
    <row r="134" spans="1:16" hidden="1">
      <c r="A134" s="172" t="s">
        <v>286</v>
      </c>
      <c r="B134" s="172" t="s">
        <v>287</v>
      </c>
      <c r="C134" s="5" t="str">
        <f t="shared" si="12"/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 t="shared" si="13"/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 t="shared" si="14"/>
        <v>12</v>
      </c>
    </row>
    <row r="135" spans="1:16" hidden="1">
      <c r="A135" s="174" t="s">
        <v>382</v>
      </c>
      <c r="B135" s="174" t="s">
        <v>383</v>
      </c>
      <c r="C135" s="5" t="str">
        <f t="shared" si="12"/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 t="shared" si="13"/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 t="shared" si="14"/>
        <v>37</v>
      </c>
    </row>
    <row r="136" spans="1:16" hidden="1">
      <c r="A136" s="172" t="s">
        <v>251</v>
      </c>
      <c r="B136" s="172" t="s">
        <v>44</v>
      </c>
      <c r="C136" s="5" t="str">
        <f t="shared" si="12"/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 t="shared" si="13"/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 t="shared" si="14"/>
        <v>36</v>
      </c>
    </row>
    <row r="137" spans="1:16" hidden="1">
      <c r="A137" s="172" t="s">
        <v>318</v>
      </c>
      <c r="B137" s="172" t="s">
        <v>319</v>
      </c>
      <c r="C137" s="5" t="str">
        <f t="shared" si="12"/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 t="shared" si="13"/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 t="shared" si="14"/>
        <v>30</v>
      </c>
    </row>
    <row r="138" spans="1:16" hidden="1">
      <c r="A138" s="172" t="s">
        <v>145</v>
      </c>
      <c r="B138" s="172" t="s">
        <v>146</v>
      </c>
      <c r="C138" s="5" t="str">
        <f t="shared" si="12"/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 t="shared" si="13"/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 t="shared" si="14"/>
        <v>10</v>
      </c>
    </row>
    <row r="139" spans="1:16" hidden="1">
      <c r="A139" s="172" t="s">
        <v>281</v>
      </c>
      <c r="B139" s="172" t="s">
        <v>234</v>
      </c>
      <c r="C139" s="5" t="str">
        <f t="shared" si="12"/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 t="shared" si="13"/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 t="shared" si="14"/>
        <v>4</v>
      </c>
    </row>
    <row r="140" spans="1:16" hidden="1">
      <c r="A140" s="172" t="s">
        <v>20</v>
      </c>
      <c r="B140" s="172" t="s">
        <v>21</v>
      </c>
      <c r="C140" s="5" t="str">
        <f t="shared" si="12"/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 t="shared" si="13"/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 t="shared" si="14"/>
        <v>1</v>
      </c>
    </row>
    <row r="141" spans="1:16" hidden="1">
      <c r="A141" s="172" t="s">
        <v>404</v>
      </c>
      <c r="B141" s="172" t="s">
        <v>405</v>
      </c>
      <c r="C141" s="5" t="str">
        <f t="shared" si="12"/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 t="shared" si="13"/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 t="shared" si="14"/>
        <v>36</v>
      </c>
    </row>
    <row r="142" spans="1:16">
      <c r="A142" s="172" t="s">
        <v>65</v>
      </c>
      <c r="B142" s="172" t="s">
        <v>66</v>
      </c>
      <c r="C142" s="5" t="str">
        <f t="shared" si="12"/>
        <v>MORGANT JAFFEUX Elisabeth</v>
      </c>
      <c r="D142" s="186" t="s">
        <v>9</v>
      </c>
      <c r="E142" s="95" t="s">
        <v>19</v>
      </c>
      <c r="F142" s="16">
        <f>'joueurs  '!F118</f>
        <v>45.1</v>
      </c>
      <c r="G142" s="14" t="s">
        <v>60</v>
      </c>
      <c r="H142" s="192">
        <v>46795342</v>
      </c>
      <c r="I142" s="141" t="str">
        <f t="shared" si="13"/>
        <v>F2</v>
      </c>
      <c r="J142" s="5">
        <f>'Feuille saisie score '!J118</f>
        <v>1</v>
      </c>
      <c r="K142" s="5">
        <f>'Feuille saisie score '!K118</f>
        <v>14</v>
      </c>
      <c r="L142" s="5">
        <f>'Feuille saisie score '!L118</f>
        <v>0</v>
      </c>
      <c r="M142" s="5">
        <f>'Feuille saisie score '!M118</f>
        <v>0</v>
      </c>
      <c r="N142" s="5">
        <f t="shared" si="14"/>
        <v>1</v>
      </c>
      <c r="P142" s="210"/>
    </row>
    <row r="143" spans="1:16" ht="15.75" hidden="1">
      <c r="A143" s="173" t="s">
        <v>208</v>
      </c>
      <c r="B143" s="173" t="s">
        <v>209</v>
      </c>
      <c r="C143" s="5" t="str">
        <f t="shared" si="12"/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si="13"/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si="14"/>
        <v>20</v>
      </c>
    </row>
    <row r="144" spans="1:16" hidden="1">
      <c r="A144" s="174" t="s">
        <v>305</v>
      </c>
      <c r="B144" s="174" t="s">
        <v>263</v>
      </c>
      <c r="C144" s="5" t="str">
        <f t="shared" si="12"/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 t="shared" si="13"/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 t="shared" si="14"/>
        <v>30</v>
      </c>
    </row>
    <row r="145" spans="1:16" hidden="1">
      <c r="A145" s="172" t="s">
        <v>267</v>
      </c>
      <c r="B145" s="172" t="s">
        <v>268</v>
      </c>
      <c r="C145" s="5" t="str">
        <f t="shared" si="12"/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 t="shared" si="13"/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 t="shared" si="14"/>
        <v>20</v>
      </c>
    </row>
    <row r="146" spans="1:16" hidden="1">
      <c r="A146" s="172" t="s">
        <v>267</v>
      </c>
      <c r="B146" s="172" t="s">
        <v>270</v>
      </c>
      <c r="C146" s="5" t="str">
        <f t="shared" ref="C146:C177" si="15">A146&amp;" "&amp;B146</f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 t="shared" ref="I146:I153" si="16">IF(E146="H",IF(F146&lt;15.5,"H1",IF(F146&lt;24.5,"H2","H3")),IF(E146="F",IF(F146&lt;24.5,"F1","F2"),""))</f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 t="shared" ref="N146:N153" si="17">J146+L146</f>
        <v>13</v>
      </c>
    </row>
    <row r="147" spans="1:16" hidden="1">
      <c r="A147" s="172" t="s">
        <v>351</v>
      </c>
      <c r="B147" s="172" t="s">
        <v>346</v>
      </c>
      <c r="C147" s="5" t="str">
        <f t="shared" si="15"/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 t="shared" si="16"/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 t="shared" si="17"/>
        <v>23</v>
      </c>
    </row>
    <row r="148" spans="1:16" hidden="1">
      <c r="A148" s="172" t="s">
        <v>354</v>
      </c>
      <c r="B148" s="172" t="s">
        <v>355</v>
      </c>
      <c r="C148" s="5" t="str">
        <f t="shared" si="15"/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 t="shared" si="16"/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 t="shared" si="17"/>
        <v>19</v>
      </c>
    </row>
    <row r="149" spans="1:16" hidden="1">
      <c r="A149" s="174" t="s">
        <v>226</v>
      </c>
      <c r="B149" s="174" t="s">
        <v>227</v>
      </c>
      <c r="C149" s="5" t="str">
        <f t="shared" si="15"/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 t="shared" si="16"/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 t="shared" si="17"/>
        <v>28</v>
      </c>
    </row>
    <row r="150" spans="1:16" ht="15.75" hidden="1">
      <c r="A150" s="175" t="s">
        <v>183</v>
      </c>
      <c r="B150" s="175" t="s">
        <v>184</v>
      </c>
      <c r="C150" s="5" t="str">
        <f t="shared" si="15"/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 t="shared" si="16"/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 t="shared" si="17"/>
        <v>26</v>
      </c>
    </row>
    <row r="151" spans="1:16" hidden="1">
      <c r="A151" s="172" t="s">
        <v>43</v>
      </c>
      <c r="B151" s="172" t="s">
        <v>44</v>
      </c>
      <c r="C151" s="5" t="str">
        <f t="shared" si="15"/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 t="shared" si="16"/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 t="shared" si="17"/>
        <v>12</v>
      </c>
    </row>
    <row r="152" spans="1:16" ht="15.75" hidden="1">
      <c r="A152" s="175" t="s">
        <v>105</v>
      </c>
      <c r="B152" s="175" t="s">
        <v>106</v>
      </c>
      <c r="C152" s="5" t="str">
        <f t="shared" si="15"/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 t="shared" si="16"/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 t="shared" si="17"/>
        <v>43</v>
      </c>
    </row>
    <row r="153" spans="1:16">
      <c r="A153" s="172" t="s">
        <v>17</v>
      </c>
      <c r="B153" s="172" t="s">
        <v>18</v>
      </c>
      <c r="C153" s="5" t="str">
        <f t="shared" si="15"/>
        <v>FOUASSEAU-QUERBES Pascale</v>
      </c>
      <c r="D153" s="186" t="s">
        <v>9</v>
      </c>
      <c r="E153" s="10" t="s">
        <v>19</v>
      </c>
      <c r="F153" s="16">
        <f>'joueurs  '!F62</f>
        <v>54</v>
      </c>
      <c r="G153" s="163" t="s">
        <v>14</v>
      </c>
      <c r="H153" s="196">
        <v>44444355</v>
      </c>
      <c r="I153" s="141" t="str">
        <f t="shared" si="16"/>
        <v>F2</v>
      </c>
      <c r="J153" s="5">
        <f>'Feuille saisie score '!J62</f>
        <v>0</v>
      </c>
      <c r="K153" s="5">
        <f>'Feuille saisie score '!K62</f>
        <v>15</v>
      </c>
      <c r="L153" s="5">
        <f>'Feuille saisie score '!L62</f>
        <v>0</v>
      </c>
      <c r="M153" s="5">
        <f>'Feuille saisie score '!M62</f>
        <v>5</v>
      </c>
      <c r="N153" s="5">
        <f t="shared" si="17"/>
        <v>0</v>
      </c>
      <c r="P153" s="210"/>
    </row>
    <row r="154" spans="1:16" hidden="1">
      <c r="A154" s="174" t="s">
        <v>399</v>
      </c>
      <c r="B154" s="174" t="s">
        <v>400</v>
      </c>
      <c r="C154" s="5" t="str">
        <f t="shared" ref="C154:C169" si="18">A154&amp;" "&amp;B154</f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 t="shared" ref="I154:I169" si="19">IF(E154="H",IF(F154&lt;15.5,"H1",IF(F154&lt;24.5,"H2","H3")),IF(E154="F",IF(F154&lt;24.5,"F1","F2"),""))</f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 t="shared" ref="N154:N169" si="20">J154+L154</f>
        <v>30</v>
      </c>
    </row>
    <row r="155" spans="1:16" hidden="1">
      <c r="A155" s="172" t="s">
        <v>288</v>
      </c>
      <c r="B155" s="172" t="s">
        <v>289</v>
      </c>
      <c r="C155" s="5" t="str">
        <f t="shared" si="18"/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 t="shared" si="19"/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 t="shared" si="20"/>
        <v>23</v>
      </c>
    </row>
    <row r="156" spans="1:16" hidden="1">
      <c r="A156" s="174" t="s">
        <v>333</v>
      </c>
      <c r="B156" s="174" t="s">
        <v>334</v>
      </c>
      <c r="C156" s="5" t="str">
        <f t="shared" si="18"/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 t="shared" si="19"/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 t="shared" si="20"/>
        <v>41</v>
      </c>
    </row>
    <row r="157" spans="1:16" hidden="1">
      <c r="A157" s="172" t="s">
        <v>134</v>
      </c>
      <c r="B157" s="172" t="s">
        <v>135</v>
      </c>
      <c r="C157" s="5" t="str">
        <f t="shared" si="18"/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 t="shared" si="19"/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 t="shared" si="20"/>
        <v>8</v>
      </c>
    </row>
    <row r="158" spans="1:16" hidden="1">
      <c r="A158" s="172" t="s">
        <v>328</v>
      </c>
      <c r="B158" s="172" t="s">
        <v>329</v>
      </c>
      <c r="C158" s="5" t="str">
        <f t="shared" si="18"/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 t="shared" si="19"/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 t="shared" si="20"/>
        <v>13</v>
      </c>
    </row>
    <row r="159" spans="1:16" hidden="1">
      <c r="A159" s="172" t="s">
        <v>67</v>
      </c>
      <c r="B159" s="172" t="s">
        <v>68</v>
      </c>
      <c r="C159" s="5" t="str">
        <f t="shared" si="18"/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 t="shared" si="19"/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 t="shared" si="20"/>
        <v>34</v>
      </c>
    </row>
    <row r="160" spans="1:16" hidden="1">
      <c r="A160" s="174" t="s">
        <v>363</v>
      </c>
      <c r="B160" s="174" t="s">
        <v>364</v>
      </c>
      <c r="C160" s="5" t="str">
        <f t="shared" si="18"/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 t="shared" si="19"/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 t="shared" si="20"/>
        <v>25</v>
      </c>
    </row>
    <row r="161" spans="1:14" hidden="1">
      <c r="A161" s="172" t="s">
        <v>368</v>
      </c>
      <c r="B161" s="172" t="s">
        <v>268</v>
      </c>
      <c r="C161" s="5" t="str">
        <f t="shared" si="18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19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20"/>
        <v>14</v>
      </c>
    </row>
    <row r="162" spans="1:14" ht="15.75" hidden="1">
      <c r="A162" s="175" t="s">
        <v>92</v>
      </c>
      <c r="B162" s="175" t="s">
        <v>93</v>
      </c>
      <c r="C162" s="5" t="str">
        <f t="shared" si="18"/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 t="shared" si="19"/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 t="shared" si="20"/>
        <v>15</v>
      </c>
    </row>
    <row r="163" spans="1:14" hidden="1">
      <c r="A163" s="172" t="s">
        <v>332</v>
      </c>
      <c r="B163" s="172" t="s">
        <v>106</v>
      </c>
      <c r="C163" s="5" t="str">
        <f t="shared" si="18"/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 t="shared" si="19"/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 t="shared" si="20"/>
        <v>45</v>
      </c>
    </row>
    <row r="164" spans="1:14" hidden="1">
      <c r="A164" s="172" t="s">
        <v>371</v>
      </c>
      <c r="B164" s="172" t="s">
        <v>372</v>
      </c>
      <c r="C164" s="5" t="str">
        <f t="shared" si="18"/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 t="shared" si="19"/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 t="shared" si="20"/>
        <v>11</v>
      </c>
    </row>
    <row r="165" spans="1:14" hidden="1">
      <c r="A165" s="172" t="s">
        <v>279</v>
      </c>
      <c r="B165" s="172" t="s">
        <v>280</v>
      </c>
      <c r="C165" s="5" t="str">
        <f t="shared" si="18"/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 t="shared" si="19"/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 t="shared" si="20"/>
        <v>15</v>
      </c>
    </row>
    <row r="166" spans="1:14" hidden="1">
      <c r="A166" s="172" t="s">
        <v>402</v>
      </c>
      <c r="B166" s="172" t="s">
        <v>50</v>
      </c>
      <c r="C166" s="5" t="str">
        <f t="shared" si="18"/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 t="shared" si="19"/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 t="shared" si="20"/>
        <v>29</v>
      </c>
    </row>
    <row r="167" spans="1:14" ht="15.75" hidden="1">
      <c r="A167" s="185" t="s">
        <v>75</v>
      </c>
      <c r="B167" s="185" t="s">
        <v>76</v>
      </c>
      <c r="C167" s="5" t="str">
        <f t="shared" si="18"/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si="19"/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si="20"/>
        <v>21</v>
      </c>
    </row>
    <row r="168" spans="1:14" hidden="1">
      <c r="A168" s="177" t="s">
        <v>302</v>
      </c>
      <c r="B168" s="177" t="s">
        <v>303</v>
      </c>
      <c r="C168" s="5" t="str">
        <f t="shared" si="18"/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 t="shared" si="19"/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 t="shared" si="20"/>
        <v>23</v>
      </c>
    </row>
    <row r="169" spans="1:14" hidden="1">
      <c r="A169" s="172" t="s">
        <v>235</v>
      </c>
      <c r="B169" s="172" t="s">
        <v>236</v>
      </c>
      <c r="C169" s="5" t="str">
        <f t="shared" si="18"/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si="19"/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si="20"/>
        <v>22</v>
      </c>
    </row>
  </sheetData>
  <autoFilter ref="A2:N169">
    <filterColumn colId="3">
      <filters>
        <filter val="R"/>
        <filter val="S"/>
      </filters>
    </filterColumn>
    <filterColumn colId="4">
      <filters>
        <filter val="F"/>
      </filters>
    </filterColumn>
    <filterColumn colId="8">
      <filters>
        <filter val="F2"/>
      </filters>
    </filterColumn>
    <sortState ref="A18:N153">
      <sortCondition descending="1" ref="N2:N169"/>
    </sortState>
  </autoFilter>
  <mergeCells count="1">
    <mergeCell ref="C1:G1"/>
  </mergeCells>
  <conditionalFormatting sqref="I2:I1048576">
    <cfRule type="cellIs" dxfId="251" priority="5" operator="equal">
      <formula>"F2"</formula>
    </cfRule>
    <cfRule type="cellIs" dxfId="250" priority="6" operator="equal">
      <formula>"F1"</formula>
    </cfRule>
    <cfRule type="cellIs" dxfId="249" priority="7" operator="equal">
      <formula>"H3"</formula>
    </cfRule>
    <cfRule type="cellIs" dxfId="248" priority="8" operator="equal">
      <formula>"H2"</formula>
    </cfRule>
    <cfRule type="cellIs" dxfId="247" priority="9" operator="equal">
      <formula>"H1"</formula>
    </cfRule>
  </conditionalFormatting>
  <conditionalFormatting sqref="D2:D1048576">
    <cfRule type="cellIs" dxfId="246" priority="4" operator="equal">
      <formula>"E"</formula>
    </cfRule>
  </conditionalFormatting>
  <conditionalFormatting sqref="E2:E1048576">
    <cfRule type="cellIs" dxfId="245" priority="1" operator="equal">
      <formula>"H"</formula>
    </cfRule>
    <cfRule type="cellIs" dxfId="244" priority="2" operator="equal">
      <formula>"F"</formula>
    </cfRule>
    <cfRule type="cellIs" priority="3" operator="equal">
      <formula>"F"</formula>
    </cfRule>
  </conditionalFormatting>
  <dataValidations count="3">
    <dataValidation type="list" allowBlank="1" showInputMessage="1" showErrorMessage="1" sqref="D122:D138 D161:D167 D51:D63 D144:D158 D3:D31 D81:D117">
      <formula1>"S,E"</formula1>
    </dataValidation>
    <dataValidation type="list" allowBlank="1" showInputMessage="1" showErrorMessage="1" sqref="E168:E169 E122:E141 E51:E63 E144:E166 E3:E31 E81:E117">
      <formula1>"F,H"</formula1>
    </dataValidation>
    <dataValidation allowBlank="1" showInputMessage="1" showErrorMessage="1" errorTitle="mauvaise saisie" error="F pour Femme_x000a_H pour Homme" promptTitle="SAISIE OBLIGATOIRE SVP" prompt="merci !" sqref="E142:E143"/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215"/>
  <sheetViews>
    <sheetView topLeftCell="C19" workbookViewId="0">
      <selection activeCell="C6" sqref="C6:N21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customWidth="1"/>
    <col min="11" max="11" width="17.42578125" hidden="1" customWidth="1"/>
    <col min="12" max="12" width="17.42578125" customWidth="1"/>
    <col min="13" max="13" width="15" hidden="1" customWidth="1"/>
    <col min="14" max="14" width="16.28515625" customWidth="1"/>
  </cols>
  <sheetData>
    <row r="1" spans="1:16" ht="93.75" customHeight="1" thickBot="1">
      <c r="C1" s="321" t="s">
        <v>455</v>
      </c>
      <c r="D1" s="322"/>
      <c r="E1" s="322"/>
      <c r="F1" s="322"/>
      <c r="G1" s="322"/>
      <c r="H1" s="229"/>
      <c r="I1" s="229"/>
      <c r="J1" s="231" t="s">
        <v>452</v>
      </c>
      <c r="K1" s="229"/>
      <c r="L1" s="231" t="s">
        <v>439</v>
      </c>
      <c r="M1" s="232"/>
      <c r="N1" s="228"/>
    </row>
    <row r="2" spans="1:16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0" t="s">
        <v>456</v>
      </c>
    </row>
    <row r="3" spans="1:16" hidden="1">
      <c r="A3" s="172" t="s">
        <v>369</v>
      </c>
      <c r="B3" s="172" t="s">
        <v>370</v>
      </c>
      <c r="C3" s="5" t="str">
        <f t="shared" ref="C3:C5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5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J3+L3</f>
        <v>24</v>
      </c>
    </row>
    <row r="4" spans="1:16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5" si="2">J4+L4</f>
        <v>10</v>
      </c>
    </row>
    <row r="5" spans="1:16" hidden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12</v>
      </c>
    </row>
    <row r="6" spans="1:16">
      <c r="A6" s="172" t="s">
        <v>249</v>
      </c>
      <c r="B6" s="172" t="s">
        <v>250</v>
      </c>
      <c r="C6" s="5" t="str">
        <f t="shared" ref="C6:C37" si="3">A6&amp;" "&amp;B6</f>
        <v>CORDIER Matthieu</v>
      </c>
      <c r="D6" s="186" t="s">
        <v>9</v>
      </c>
      <c r="E6" s="150" t="s">
        <v>10</v>
      </c>
      <c r="F6" s="16">
        <f>'joueurs  '!F34</f>
        <v>3.2</v>
      </c>
      <c r="G6" s="66" t="s">
        <v>244</v>
      </c>
      <c r="H6" s="201">
        <v>43346122</v>
      </c>
      <c r="I6" s="141" t="str">
        <f t="shared" ref="I6:I37" si="4">IF(E6="H",IF(F6&lt;15.5,"H1",IF(F6&lt;24.5,"H2","H3")),IF(E6="F",IF(F6&lt;24.5,"F1","F2"),""))</f>
        <v>H1</v>
      </c>
      <c r="J6" s="5">
        <f>'Feuille saisie score '!J34</f>
        <v>26</v>
      </c>
      <c r="K6" s="5">
        <f>'Feuille saisie score '!K34</f>
        <v>30</v>
      </c>
      <c r="L6" s="5">
        <f>'Feuille saisie score '!L34</f>
        <v>22</v>
      </c>
      <c r="M6" s="5">
        <f>'Feuille saisie score '!M34</f>
        <v>25</v>
      </c>
      <c r="N6" s="5">
        <f t="shared" ref="N6:N37" si="5">J6+L6</f>
        <v>48</v>
      </c>
      <c r="P6" s="210"/>
    </row>
    <row r="7" spans="1:16" hidden="1">
      <c r="A7" s="172" t="s">
        <v>256</v>
      </c>
      <c r="B7" s="172" t="s">
        <v>257</v>
      </c>
      <c r="C7" s="5" t="str">
        <f t="shared" si="3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4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5"/>
        <v>20</v>
      </c>
    </row>
    <row r="8" spans="1:16" ht="15.75" hidden="1">
      <c r="A8" s="173" t="s">
        <v>172</v>
      </c>
      <c r="B8" s="176" t="s">
        <v>173</v>
      </c>
      <c r="C8" s="5" t="str">
        <f t="shared" si="3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4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5"/>
        <v>21</v>
      </c>
    </row>
    <row r="9" spans="1:16" hidden="1">
      <c r="A9" s="172" t="s">
        <v>311</v>
      </c>
      <c r="B9" s="172" t="s">
        <v>154</v>
      </c>
      <c r="C9" s="5" t="str">
        <f t="shared" si="3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4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5"/>
        <v>24</v>
      </c>
    </row>
    <row r="10" spans="1:16" ht="15.75">
      <c r="A10" s="183" t="s">
        <v>153</v>
      </c>
      <c r="B10" s="183" t="s">
        <v>154</v>
      </c>
      <c r="C10" s="5" t="str">
        <f t="shared" si="3"/>
        <v>MARINIER FREDERIC</v>
      </c>
      <c r="D10" s="187" t="s">
        <v>9</v>
      </c>
      <c r="E10" s="147" t="s">
        <v>10</v>
      </c>
      <c r="F10" s="16">
        <f>'joueurs  '!F108</f>
        <v>10.6</v>
      </c>
      <c r="G10" s="74" t="s">
        <v>156</v>
      </c>
      <c r="H10" s="206" t="s">
        <v>157</v>
      </c>
      <c r="I10" s="141" t="str">
        <f t="shared" si="4"/>
        <v>H1</v>
      </c>
      <c r="J10" s="5">
        <f>'Feuille saisie score '!J108</f>
        <v>25</v>
      </c>
      <c r="K10" s="5">
        <f>'Feuille saisie score '!K108</f>
        <v>35</v>
      </c>
      <c r="L10" s="5">
        <f>'Feuille saisie score '!L108</f>
        <v>21</v>
      </c>
      <c r="M10" s="5">
        <f>'Feuille saisie score '!M108</f>
        <v>34</v>
      </c>
      <c r="N10" s="5">
        <f t="shared" si="5"/>
        <v>46</v>
      </c>
      <c r="P10" s="210"/>
    </row>
    <row r="11" spans="1:16" hidden="1">
      <c r="A11" s="172" t="s">
        <v>345</v>
      </c>
      <c r="B11" s="172" t="s">
        <v>166</v>
      </c>
      <c r="C11" s="5" t="str">
        <f t="shared" si="3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4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5"/>
        <v>30</v>
      </c>
    </row>
    <row r="12" spans="1:16" hidden="1">
      <c r="A12" s="174" t="s">
        <v>148</v>
      </c>
      <c r="B12" s="174" t="s">
        <v>50</v>
      </c>
      <c r="C12" s="5" t="str">
        <f t="shared" si="3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4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5"/>
        <v>5</v>
      </c>
    </row>
    <row r="13" spans="1:16" hidden="1">
      <c r="A13" s="172" t="s">
        <v>138</v>
      </c>
      <c r="B13" s="172" t="s">
        <v>50</v>
      </c>
      <c r="C13" s="5" t="str">
        <f t="shared" si="3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4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5"/>
        <v>29</v>
      </c>
    </row>
    <row r="14" spans="1:16" hidden="1">
      <c r="A14" s="172" t="s">
        <v>25</v>
      </c>
      <c r="B14" s="172" t="s">
        <v>26</v>
      </c>
      <c r="C14" s="5" t="str">
        <f t="shared" si="3"/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 t="shared" si="4"/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 t="shared" si="5"/>
        <v>49</v>
      </c>
    </row>
    <row r="15" spans="1:16" hidden="1">
      <c r="A15" s="172" t="s">
        <v>25</v>
      </c>
      <c r="B15" s="172" t="s">
        <v>28</v>
      </c>
      <c r="C15" s="5" t="str">
        <f t="shared" si="3"/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 t="shared" si="4"/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 t="shared" si="5"/>
        <v>30</v>
      </c>
    </row>
    <row r="16" spans="1:16" hidden="1">
      <c r="A16" s="172" t="s">
        <v>357</v>
      </c>
      <c r="B16" s="172" t="s">
        <v>358</v>
      </c>
      <c r="C16" s="5" t="str">
        <f t="shared" si="3"/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 t="shared" si="4"/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 t="shared" si="5"/>
        <v>26</v>
      </c>
    </row>
    <row r="17" spans="1:16" hidden="1">
      <c r="A17" s="172" t="s">
        <v>407</v>
      </c>
      <c r="B17" s="172" t="s">
        <v>408</v>
      </c>
      <c r="C17" s="5" t="str">
        <f t="shared" si="3"/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 t="shared" si="4"/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 t="shared" si="5"/>
        <v>6</v>
      </c>
    </row>
    <row r="18" spans="1:16" hidden="1">
      <c r="A18" s="172" t="s">
        <v>229</v>
      </c>
      <c r="B18" s="172" t="s">
        <v>230</v>
      </c>
      <c r="C18" s="5" t="str">
        <f t="shared" si="3"/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 t="shared" si="4"/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 t="shared" si="5"/>
        <v>15</v>
      </c>
    </row>
    <row r="19" spans="1:16">
      <c r="A19" s="172" t="s">
        <v>332</v>
      </c>
      <c r="B19" s="172" t="s">
        <v>106</v>
      </c>
      <c r="C19" s="5" t="str">
        <f t="shared" si="3"/>
        <v>VIGIER Christophe</v>
      </c>
      <c r="D19" s="186" t="s">
        <v>9</v>
      </c>
      <c r="E19" s="144" t="s">
        <v>10</v>
      </c>
      <c r="F19" s="16">
        <f>'joueurs  '!F162</f>
        <v>15.1</v>
      </c>
      <c r="G19" s="35" t="s">
        <v>323</v>
      </c>
      <c r="H19" s="192">
        <v>518033111</v>
      </c>
      <c r="I19" s="141" t="str">
        <f t="shared" si="4"/>
        <v>H1</v>
      </c>
      <c r="J19" s="5">
        <f>'Feuille saisie score '!J162</f>
        <v>19</v>
      </c>
      <c r="K19" s="5">
        <f>'Feuille saisie score '!K162</f>
        <v>34</v>
      </c>
      <c r="L19" s="5">
        <f>'Feuille saisie score '!L162</f>
        <v>26</v>
      </c>
      <c r="M19" s="5">
        <f>'Feuille saisie score '!M162</f>
        <v>41</v>
      </c>
      <c r="N19" s="5">
        <f t="shared" si="5"/>
        <v>45</v>
      </c>
      <c r="P19" s="210"/>
    </row>
    <row r="20" spans="1:16">
      <c r="A20" s="177" t="s">
        <v>304</v>
      </c>
      <c r="B20" s="177" t="s">
        <v>68</v>
      </c>
      <c r="C20" s="5" t="str">
        <f t="shared" si="3"/>
        <v>BACHELARD Sébastien</v>
      </c>
      <c r="D20" s="188" t="s">
        <v>9</v>
      </c>
      <c r="E20" s="153" t="s">
        <v>10</v>
      </c>
      <c r="F20" s="16">
        <f>'joueurs  '!F9</f>
        <v>9.4</v>
      </c>
      <c r="G20" s="14" t="s">
        <v>298</v>
      </c>
      <c r="H20" s="192">
        <v>543699178</v>
      </c>
      <c r="I20" s="141" t="str">
        <f t="shared" si="4"/>
        <v>H1</v>
      </c>
      <c r="J20" s="5">
        <f>'Feuille saisie score '!J9</f>
        <v>26</v>
      </c>
      <c r="K20" s="5">
        <f>'Feuille saisie score '!K9</f>
        <v>39</v>
      </c>
      <c r="L20" s="5">
        <f>'Feuille saisie score '!L9</f>
        <v>18</v>
      </c>
      <c r="M20" s="5">
        <f>'Feuille saisie score '!M9</f>
        <v>28</v>
      </c>
      <c r="N20" s="5">
        <f t="shared" si="5"/>
        <v>44</v>
      </c>
      <c r="P20" s="210"/>
    </row>
    <row r="21" spans="1:16">
      <c r="A21" s="172" t="s">
        <v>359</v>
      </c>
      <c r="B21" s="172" t="s">
        <v>159</v>
      </c>
      <c r="C21" s="5" t="str">
        <f t="shared" si="3"/>
        <v>PEAULT FRANCK</v>
      </c>
      <c r="D21" s="186" t="s">
        <v>9</v>
      </c>
      <c r="E21" s="145" t="s">
        <v>10</v>
      </c>
      <c r="F21" s="16">
        <f>'joueurs  '!F128</f>
        <v>8.4</v>
      </c>
      <c r="G21" s="89" t="s">
        <v>341</v>
      </c>
      <c r="H21" s="192">
        <v>521429152</v>
      </c>
      <c r="I21" s="141" t="str">
        <f t="shared" si="4"/>
        <v>H1</v>
      </c>
      <c r="J21" s="5">
        <f>'Feuille saisie score '!J128</f>
        <v>19</v>
      </c>
      <c r="K21" s="5">
        <f>'Feuille saisie score '!K128</f>
        <v>30</v>
      </c>
      <c r="L21" s="5">
        <f>'Feuille saisie score '!L128</f>
        <v>25</v>
      </c>
      <c r="M21" s="5">
        <f>'Feuille saisie score '!M128</f>
        <v>35</v>
      </c>
      <c r="N21" s="5">
        <f t="shared" si="5"/>
        <v>44</v>
      </c>
      <c r="P21" s="210"/>
    </row>
    <row r="22" spans="1:16">
      <c r="A22" s="172" t="s">
        <v>262</v>
      </c>
      <c r="B22" s="172" t="s">
        <v>263</v>
      </c>
      <c r="C22" s="5" t="str">
        <f t="shared" si="3"/>
        <v>FERRANDON STEPHANE</v>
      </c>
      <c r="D22" s="186" t="s">
        <v>9</v>
      </c>
      <c r="E22" s="151" t="s">
        <v>10</v>
      </c>
      <c r="F22" s="16">
        <f>'joueurs  '!F60</f>
        <v>8.9</v>
      </c>
      <c r="G22" s="71" t="s">
        <v>264</v>
      </c>
      <c r="H22" s="192">
        <v>540085201</v>
      </c>
      <c r="I22" s="141" t="str">
        <f t="shared" si="4"/>
        <v>H1</v>
      </c>
      <c r="J22" s="5">
        <f>'Feuille saisie score '!J60</f>
        <v>19</v>
      </c>
      <c r="K22" s="5">
        <f>'Feuille saisie score '!K60</f>
        <v>29</v>
      </c>
      <c r="L22" s="5">
        <f>'Feuille saisie score '!L60</f>
        <v>22</v>
      </c>
      <c r="M22" s="5">
        <f>'Feuille saisie score '!M60</f>
        <v>31</v>
      </c>
      <c r="N22" s="5">
        <f t="shared" si="5"/>
        <v>41</v>
      </c>
      <c r="P22" s="210"/>
    </row>
    <row r="23" spans="1:16" ht="15.75" hidden="1">
      <c r="A23" s="173" t="s">
        <v>175</v>
      </c>
      <c r="B23" s="173" t="s">
        <v>176</v>
      </c>
      <c r="C23" s="5" t="str">
        <f t="shared" si="3"/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 t="shared" si="4"/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 t="shared" si="5"/>
        <v>21</v>
      </c>
    </row>
    <row r="24" spans="1:16" hidden="1">
      <c r="A24" s="172" t="s">
        <v>53</v>
      </c>
      <c r="B24" s="172" t="s">
        <v>54</v>
      </c>
      <c r="C24" s="5" t="str">
        <f t="shared" si="3"/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 t="shared" si="4"/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 t="shared" si="5"/>
        <v>23</v>
      </c>
    </row>
    <row r="25" spans="1:16" ht="15.75" hidden="1">
      <c r="A25" s="176" t="s">
        <v>165</v>
      </c>
      <c r="B25" s="176" t="s">
        <v>166</v>
      </c>
      <c r="C25" s="5" t="str">
        <f t="shared" si="3"/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 t="shared" si="4"/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 t="shared" si="5"/>
        <v>23</v>
      </c>
    </row>
    <row r="26" spans="1:16" hidden="1">
      <c r="A26" s="172" t="s">
        <v>15</v>
      </c>
      <c r="B26" s="172" t="s">
        <v>16</v>
      </c>
      <c r="C26" s="5" t="str">
        <f t="shared" si="3"/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 t="shared" si="4"/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 t="shared" si="5"/>
        <v>30</v>
      </c>
    </row>
    <row r="27" spans="1:16" hidden="1">
      <c r="A27" s="172" t="s">
        <v>129</v>
      </c>
      <c r="B27" s="172" t="s">
        <v>130</v>
      </c>
      <c r="C27" s="5" t="str">
        <f t="shared" si="3"/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 t="shared" si="4"/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 t="shared" si="5"/>
        <v>8</v>
      </c>
    </row>
    <row r="28" spans="1:16" hidden="1">
      <c r="A28" s="172" t="s">
        <v>247</v>
      </c>
      <c r="B28" s="172" t="s">
        <v>248</v>
      </c>
      <c r="C28" s="5" t="str">
        <f t="shared" si="3"/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 t="shared" si="4"/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 t="shared" si="5"/>
        <v>24</v>
      </c>
    </row>
    <row r="29" spans="1:16" hidden="1">
      <c r="A29" s="172" t="s">
        <v>132</v>
      </c>
      <c r="B29" s="172" t="s">
        <v>133</v>
      </c>
      <c r="C29" s="5" t="str">
        <f t="shared" si="3"/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 t="shared" si="4"/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 t="shared" si="5"/>
        <v>18</v>
      </c>
    </row>
    <row r="30" spans="1:16" hidden="1">
      <c r="A30" s="172" t="s">
        <v>55</v>
      </c>
      <c r="B30" s="172" t="s">
        <v>56</v>
      </c>
      <c r="C30" s="5" t="str">
        <f t="shared" si="3"/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 t="shared" si="4"/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 t="shared" si="5"/>
        <v>9</v>
      </c>
    </row>
    <row r="31" spans="1:16" hidden="1">
      <c r="A31" s="172" t="s">
        <v>55</v>
      </c>
      <c r="B31" s="172" t="s">
        <v>57</v>
      </c>
      <c r="C31" s="5" t="str">
        <f t="shared" si="3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4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5"/>
        <v>24</v>
      </c>
    </row>
    <row r="32" spans="1:16" hidden="1">
      <c r="A32" s="172" t="s">
        <v>41</v>
      </c>
      <c r="B32" s="172" t="s">
        <v>42</v>
      </c>
      <c r="C32" s="5" t="str">
        <f t="shared" si="3"/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 t="shared" si="4"/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 t="shared" si="5"/>
        <v>26</v>
      </c>
    </row>
    <row r="33" spans="1:16" hidden="1">
      <c r="A33" s="172" t="s">
        <v>32</v>
      </c>
      <c r="B33" s="172" t="s">
        <v>33</v>
      </c>
      <c r="C33" s="5" t="str">
        <f t="shared" si="3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4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5"/>
        <v>15</v>
      </c>
    </row>
    <row r="34" spans="1:16" ht="15.75" hidden="1">
      <c r="A34" s="175" t="s">
        <v>115</v>
      </c>
      <c r="B34" s="175" t="s">
        <v>116</v>
      </c>
      <c r="C34" s="5" t="str">
        <f t="shared" si="3"/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 t="shared" si="4"/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 t="shared" si="5"/>
        <v>9</v>
      </c>
    </row>
    <row r="35" spans="1:16">
      <c r="A35" s="174" t="s">
        <v>333</v>
      </c>
      <c r="B35" s="174" t="s">
        <v>334</v>
      </c>
      <c r="C35" s="5" t="str">
        <f t="shared" si="3"/>
        <v>SOURIE Jean-Louis</v>
      </c>
      <c r="D35" s="190" t="s">
        <v>9</v>
      </c>
      <c r="E35" s="155" t="s">
        <v>10</v>
      </c>
      <c r="F35" s="16">
        <f>'joueurs  '!F155</f>
        <v>11.4</v>
      </c>
      <c r="G35" s="83" t="s">
        <v>335</v>
      </c>
      <c r="H35" s="192">
        <v>520481098</v>
      </c>
      <c r="I35" s="141" t="str">
        <f t="shared" si="4"/>
        <v>H1</v>
      </c>
      <c r="J35" s="5">
        <f>'Feuille saisie score '!J155</f>
        <v>20</v>
      </c>
      <c r="K35" s="5">
        <f>'Feuille saisie score '!K155</f>
        <v>32</v>
      </c>
      <c r="L35" s="5">
        <f>'Feuille saisie score '!L155</f>
        <v>21</v>
      </c>
      <c r="M35" s="5">
        <f>'Feuille saisie score '!M155</f>
        <v>32</v>
      </c>
      <c r="N35" s="5">
        <f t="shared" si="5"/>
        <v>41</v>
      </c>
      <c r="P35" s="210"/>
    </row>
    <row r="36" spans="1:16" hidden="1">
      <c r="A36" s="172" t="s">
        <v>274</v>
      </c>
      <c r="B36" s="172" t="s">
        <v>275</v>
      </c>
      <c r="C36" s="5" t="str">
        <f t="shared" si="3"/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 t="shared" si="4"/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 t="shared" si="5"/>
        <v>21</v>
      </c>
    </row>
    <row r="37" spans="1:16" hidden="1">
      <c r="A37" s="172" t="s">
        <v>45</v>
      </c>
      <c r="B37" s="172" t="s">
        <v>46</v>
      </c>
      <c r="C37" s="5" t="str">
        <f t="shared" si="3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4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5"/>
        <v>16</v>
      </c>
    </row>
    <row r="38" spans="1:16" hidden="1">
      <c r="A38" s="172" t="s">
        <v>215</v>
      </c>
      <c r="B38" s="172" t="s">
        <v>216</v>
      </c>
      <c r="C38" s="5" t="str">
        <f t="shared" ref="C38:C69" si="6">A38&amp;" "&amp;B38</f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ref="I38:I69" si="7">IF(E38="H",IF(F38&lt;15.5,"H1",IF(F38&lt;24.5,"H2","H3")),IF(E38="F",IF(F38&lt;24.5,"F1","F2"),""))</f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ref="N38:N69" si="8">J38+L38</f>
        <v>28</v>
      </c>
    </row>
    <row r="39" spans="1:16" ht="15.75" hidden="1">
      <c r="A39" s="178" t="s">
        <v>82</v>
      </c>
      <c r="B39" s="178" t="s">
        <v>83</v>
      </c>
      <c r="C39" s="5" t="str">
        <f t="shared" si="6"/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 t="shared" si="7"/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 t="shared" si="8"/>
        <v>12</v>
      </c>
    </row>
    <row r="40" spans="1:16" ht="15.75" hidden="1">
      <c r="A40" s="173" t="s">
        <v>197</v>
      </c>
      <c r="B40" s="173" t="s">
        <v>154</v>
      </c>
      <c r="C40" s="5" t="str">
        <f t="shared" si="6"/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 t="shared" si="7"/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 t="shared" si="8"/>
        <v>25</v>
      </c>
    </row>
    <row r="41" spans="1:16" hidden="1">
      <c r="A41" s="172" t="s">
        <v>12</v>
      </c>
      <c r="B41" s="172" t="s">
        <v>13</v>
      </c>
      <c r="C41" s="5" t="str">
        <f t="shared" si="6"/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 t="shared" si="7"/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 t="shared" si="8"/>
        <v>40</v>
      </c>
    </row>
    <row r="42" spans="1:16" hidden="1">
      <c r="A42" s="172" t="s">
        <v>151</v>
      </c>
      <c r="B42" s="172" t="s">
        <v>152</v>
      </c>
      <c r="C42" s="5" t="str">
        <f t="shared" si="6"/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 t="shared" si="7"/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 t="shared" si="8"/>
        <v>21</v>
      </c>
    </row>
    <row r="43" spans="1:16" hidden="1">
      <c r="A43" s="172" t="s">
        <v>379</v>
      </c>
      <c r="B43" s="172" t="s">
        <v>380</v>
      </c>
      <c r="C43" s="5" t="str">
        <f t="shared" si="6"/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 t="shared" si="7"/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 t="shared" si="8"/>
        <v>42</v>
      </c>
    </row>
    <row r="44" spans="1:16" hidden="1">
      <c r="A44" s="172" t="s">
        <v>294</v>
      </c>
      <c r="B44" s="172" t="s">
        <v>295</v>
      </c>
      <c r="C44" s="5" t="str">
        <f t="shared" si="6"/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 t="shared" si="7"/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 t="shared" si="8"/>
        <v>21</v>
      </c>
    </row>
    <row r="45" spans="1:16" ht="15.75">
      <c r="A45" s="176" t="s">
        <v>158</v>
      </c>
      <c r="B45" s="176" t="s">
        <v>159</v>
      </c>
      <c r="C45" s="5" t="str">
        <f t="shared" si="6"/>
        <v>DEPARDIEU FRANCK</v>
      </c>
      <c r="D45" s="187" t="s">
        <v>9</v>
      </c>
      <c r="E45" s="147" t="s">
        <v>10</v>
      </c>
      <c r="F45" s="16">
        <f>'joueurs  '!F50</f>
        <v>9.3000000000000007</v>
      </c>
      <c r="G45" s="74" t="s">
        <v>156</v>
      </c>
      <c r="H45" s="203" t="s">
        <v>161</v>
      </c>
      <c r="I45" s="141" t="str">
        <f t="shared" si="7"/>
        <v>H1</v>
      </c>
      <c r="J45" s="5">
        <f>'Feuille saisie score '!J50</f>
        <v>17</v>
      </c>
      <c r="K45" s="5">
        <f>'Feuille saisie score '!K50</f>
        <v>28</v>
      </c>
      <c r="L45" s="5">
        <f>'Feuille saisie score '!L50</f>
        <v>23</v>
      </c>
      <c r="M45" s="5">
        <f>'Feuille saisie score '!M50</f>
        <v>34</v>
      </c>
      <c r="N45" s="5">
        <f t="shared" si="8"/>
        <v>40</v>
      </c>
      <c r="P45" s="210"/>
    </row>
    <row r="46" spans="1:16" hidden="1">
      <c r="A46" s="172" t="s">
        <v>375</v>
      </c>
      <c r="B46" s="172" t="s">
        <v>376</v>
      </c>
      <c r="C46" s="5" t="str">
        <f t="shared" si="6"/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 t="shared" si="7"/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 t="shared" si="8"/>
        <v>25</v>
      </c>
    </row>
    <row r="47" spans="1:16" hidden="1">
      <c r="A47" s="179" t="s">
        <v>301</v>
      </c>
      <c r="B47" s="179" t="s">
        <v>64</v>
      </c>
      <c r="C47" s="5" t="str">
        <f t="shared" si="6"/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 t="shared" si="7"/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 t="shared" si="8"/>
        <v>22</v>
      </c>
    </row>
    <row r="48" spans="1:16" hidden="1">
      <c r="A48" s="172" t="s">
        <v>290</v>
      </c>
      <c r="B48" s="172" t="s">
        <v>291</v>
      </c>
      <c r="C48" s="5" t="str">
        <f t="shared" si="6"/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 t="shared" si="7"/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 t="shared" si="8"/>
        <v>11</v>
      </c>
    </row>
    <row r="49" spans="1:16" hidden="1">
      <c r="A49" s="172" t="s">
        <v>362</v>
      </c>
      <c r="B49" s="172" t="s">
        <v>237</v>
      </c>
      <c r="C49" s="5" t="str">
        <f t="shared" si="6"/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 t="shared" si="7"/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 t="shared" si="8"/>
        <v>36</v>
      </c>
    </row>
    <row r="50" spans="1:16" hidden="1">
      <c r="A50" s="172" t="s">
        <v>150</v>
      </c>
      <c r="B50" s="172" t="s">
        <v>28</v>
      </c>
      <c r="C50" s="5" t="str">
        <f t="shared" si="6"/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 t="shared" si="7"/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 t="shared" si="8"/>
        <v>4</v>
      </c>
    </row>
    <row r="51" spans="1:16">
      <c r="A51" s="172" t="s">
        <v>397</v>
      </c>
      <c r="B51" s="172" t="s">
        <v>398</v>
      </c>
      <c r="C51" s="5" t="str">
        <f t="shared" si="6"/>
        <v>PETITFRERE Olivier</v>
      </c>
      <c r="D51" s="186" t="s">
        <v>9</v>
      </c>
      <c r="E51" s="95" t="s">
        <v>10</v>
      </c>
      <c r="F51" s="16">
        <f>'joueurs  '!F132</f>
        <v>14.5</v>
      </c>
      <c r="G51" s="14" t="s">
        <v>391</v>
      </c>
      <c r="H51" s="172">
        <v>536829228</v>
      </c>
      <c r="I51" s="141" t="str">
        <f t="shared" si="7"/>
        <v>H1</v>
      </c>
      <c r="J51" s="5">
        <f>'Feuille saisie score '!J132</f>
        <v>17</v>
      </c>
      <c r="K51" s="5">
        <f>'Feuille saisie score '!K132</f>
        <v>30</v>
      </c>
      <c r="L51" s="5">
        <f>'Feuille saisie score '!L132</f>
        <v>23</v>
      </c>
      <c r="M51" s="5">
        <f>'Feuille saisie score '!M132</f>
        <v>37</v>
      </c>
      <c r="N51" s="5">
        <f t="shared" si="8"/>
        <v>40</v>
      </c>
      <c r="P51" s="210"/>
    </row>
    <row r="52" spans="1:16" ht="15.75" hidden="1">
      <c r="A52" s="176" t="s">
        <v>158</v>
      </c>
      <c r="B52" s="176" t="s">
        <v>162</v>
      </c>
      <c r="C52" s="5" t="str">
        <f t="shared" si="6"/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 t="shared" si="7"/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 t="shared" si="8"/>
        <v>29</v>
      </c>
    </row>
    <row r="53" spans="1:16" hidden="1">
      <c r="A53" s="172" t="s">
        <v>356</v>
      </c>
      <c r="B53" s="172" t="s">
        <v>268</v>
      </c>
      <c r="C53" s="5" t="str">
        <f t="shared" si="6"/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 t="shared" si="7"/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 t="shared" si="8"/>
        <v>23</v>
      </c>
    </row>
    <row r="54" spans="1:16" ht="15.75" hidden="1">
      <c r="A54" s="180" t="s">
        <v>187</v>
      </c>
      <c r="B54" s="180" t="s">
        <v>188</v>
      </c>
      <c r="C54" s="5" t="str">
        <f t="shared" si="6"/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 t="shared" si="7"/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 t="shared" si="8"/>
        <v>26</v>
      </c>
    </row>
    <row r="55" spans="1:16" hidden="1">
      <c r="A55" s="174" t="s">
        <v>211</v>
      </c>
      <c r="B55" s="174" t="s">
        <v>212</v>
      </c>
      <c r="C55" s="5" t="str">
        <f t="shared" si="6"/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 t="shared" si="7"/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 t="shared" si="8"/>
        <v>48</v>
      </c>
    </row>
    <row r="56" spans="1:16" ht="15.75" hidden="1">
      <c r="A56" s="175" t="s">
        <v>94</v>
      </c>
      <c r="B56" s="175" t="s">
        <v>95</v>
      </c>
      <c r="C56" s="5" t="str">
        <f t="shared" si="6"/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 t="shared" si="7"/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 t="shared" si="8"/>
        <v>45</v>
      </c>
    </row>
    <row r="57" spans="1:16" hidden="1">
      <c r="A57" s="172" t="s">
        <v>321</v>
      </c>
      <c r="B57" s="172" t="s">
        <v>322</v>
      </c>
      <c r="C57" s="5" t="str">
        <f t="shared" si="6"/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 t="shared" si="7"/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 t="shared" si="8"/>
        <v>27</v>
      </c>
    </row>
    <row r="58" spans="1:16">
      <c r="A58" s="182" t="s">
        <v>7</v>
      </c>
      <c r="B58" s="182" t="s">
        <v>8</v>
      </c>
      <c r="C58" s="5" t="str">
        <f t="shared" si="6"/>
        <v>LEURS JEFF</v>
      </c>
      <c r="D58" s="186" t="s">
        <v>9</v>
      </c>
      <c r="E58" s="6" t="s">
        <v>10</v>
      </c>
      <c r="F58" s="16">
        <f>'joueurs  '!F99</f>
        <v>11.5</v>
      </c>
      <c r="G58" s="162" t="s">
        <v>11</v>
      </c>
      <c r="H58" s="192">
        <v>525212217</v>
      </c>
      <c r="I58" s="141" t="str">
        <f t="shared" si="7"/>
        <v>H1</v>
      </c>
      <c r="J58" s="5">
        <f>'Feuille saisie score '!J99</f>
        <v>21</v>
      </c>
      <c r="K58" s="5">
        <f>'Feuille saisie score '!K99</f>
        <v>34</v>
      </c>
      <c r="L58" s="5">
        <f>'Feuille saisie score '!L99</f>
        <v>18</v>
      </c>
      <c r="M58" s="5">
        <f>'Feuille saisie score '!M99</f>
        <v>30</v>
      </c>
      <c r="N58" s="5">
        <f t="shared" si="8"/>
        <v>39</v>
      </c>
      <c r="P58" s="210"/>
    </row>
    <row r="59" spans="1:16" ht="15.75">
      <c r="A59" s="175" t="s">
        <v>101</v>
      </c>
      <c r="B59" s="175" t="s">
        <v>102</v>
      </c>
      <c r="C59" s="172" t="str">
        <f t="shared" si="6"/>
        <v>ANDURAND Jérôme</v>
      </c>
      <c r="D59" s="187" t="s">
        <v>9</v>
      </c>
      <c r="E59" s="142" t="s">
        <v>10</v>
      </c>
      <c r="F59" s="16">
        <f>'joueurs  '!F5</f>
        <v>15.4</v>
      </c>
      <c r="G59" s="86" t="s">
        <v>78</v>
      </c>
      <c r="H59" s="193">
        <v>514507116</v>
      </c>
      <c r="I59" s="141" t="str">
        <f t="shared" si="7"/>
        <v>H1</v>
      </c>
      <c r="J59" s="5">
        <f>'Feuille saisie score '!J5</f>
        <v>15</v>
      </c>
      <c r="K59" s="5">
        <f>'Feuille saisie score '!K5</f>
        <v>30</v>
      </c>
      <c r="L59" s="5">
        <f>'Feuille saisie score '!L5</f>
        <v>23</v>
      </c>
      <c r="M59" s="5">
        <f>'Feuille saisie score '!M5</f>
        <v>37</v>
      </c>
      <c r="N59" s="5">
        <f t="shared" si="8"/>
        <v>38</v>
      </c>
      <c r="P59" s="210"/>
    </row>
    <row r="60" spans="1:16" ht="15.75" hidden="1">
      <c r="A60" s="175" t="s">
        <v>88</v>
      </c>
      <c r="B60" s="175" t="s">
        <v>89</v>
      </c>
      <c r="C60" s="5" t="str">
        <f t="shared" si="6"/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 t="shared" si="7"/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 t="shared" si="8"/>
        <v>25</v>
      </c>
    </row>
    <row r="61" spans="1:16" ht="15.75">
      <c r="A61" s="178" t="s">
        <v>121</v>
      </c>
      <c r="B61" s="178" t="s">
        <v>122</v>
      </c>
      <c r="C61" s="5" t="str">
        <f t="shared" si="6"/>
        <v>GUIMARAES Carlos</v>
      </c>
      <c r="D61" s="187" t="s">
        <v>9</v>
      </c>
      <c r="E61" s="142" t="s">
        <v>10</v>
      </c>
      <c r="F61" s="16">
        <f>'joueurs  '!F73</f>
        <v>12.1</v>
      </c>
      <c r="G61" s="86" t="s">
        <v>78</v>
      </c>
      <c r="H61" s="193">
        <v>45534171</v>
      </c>
      <c r="I61" s="141" t="str">
        <f t="shared" si="7"/>
        <v>H1</v>
      </c>
      <c r="J61" s="5">
        <f>'Feuille saisie score '!J73</f>
        <v>22</v>
      </c>
      <c r="K61" s="5">
        <f>'Feuille saisie score '!K73</f>
        <v>32</v>
      </c>
      <c r="L61" s="5">
        <f>'Feuille saisie score '!L73</f>
        <v>16</v>
      </c>
      <c r="M61" s="5">
        <f>'Feuille saisie score '!M73</f>
        <v>29</v>
      </c>
      <c r="N61" s="5">
        <f t="shared" si="8"/>
        <v>38</v>
      </c>
      <c r="P61" s="210"/>
    </row>
    <row r="62" spans="1:16" hidden="1">
      <c r="A62" s="172" t="s">
        <v>330</v>
      </c>
      <c r="B62" s="172" t="s">
        <v>331</v>
      </c>
      <c r="C62" s="5" t="str">
        <f t="shared" si="6"/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 t="shared" si="7"/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 t="shared" si="8"/>
        <v>6</v>
      </c>
    </row>
    <row r="63" spans="1:16" hidden="1">
      <c r="A63" s="172" t="s">
        <v>17</v>
      </c>
      <c r="B63" s="172" t="s">
        <v>18</v>
      </c>
      <c r="C63" s="5" t="str">
        <f t="shared" si="6"/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 t="shared" si="7"/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 t="shared" si="8"/>
        <v>0</v>
      </c>
    </row>
    <row r="64" spans="1:16" hidden="1">
      <c r="A64" s="174" t="s">
        <v>58</v>
      </c>
      <c r="B64" s="174" t="s">
        <v>59</v>
      </c>
      <c r="C64" s="5" t="str">
        <f t="shared" si="6"/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 t="shared" si="7"/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 t="shared" si="8"/>
        <v>29</v>
      </c>
    </row>
    <row r="65" spans="1:16" hidden="1">
      <c r="A65" s="172" t="s">
        <v>342</v>
      </c>
      <c r="B65" s="172" t="s">
        <v>343</v>
      </c>
      <c r="C65" s="5" t="str">
        <f t="shared" si="6"/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 t="shared" si="7"/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 t="shared" si="8"/>
        <v>33</v>
      </c>
    </row>
    <row r="66" spans="1:16" hidden="1">
      <c r="A66" s="172" t="s">
        <v>245</v>
      </c>
      <c r="B66" s="172" t="s">
        <v>246</v>
      </c>
      <c r="C66" s="5" t="str">
        <f t="shared" si="6"/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 t="shared" si="7"/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 t="shared" si="8"/>
        <v>37</v>
      </c>
    </row>
    <row r="67" spans="1:16" hidden="1">
      <c r="A67" s="172" t="s">
        <v>292</v>
      </c>
      <c r="B67" s="172" t="s">
        <v>293</v>
      </c>
      <c r="C67" s="5" t="str">
        <f t="shared" si="6"/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 t="shared" si="7"/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 t="shared" si="8"/>
        <v>10</v>
      </c>
    </row>
    <row r="68" spans="1:16" hidden="1">
      <c r="A68" s="172" t="s">
        <v>71</v>
      </c>
      <c r="B68" s="172" t="s">
        <v>72</v>
      </c>
      <c r="C68" s="5" t="str">
        <f t="shared" si="6"/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 t="shared" si="7"/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 t="shared" si="8"/>
        <v>13</v>
      </c>
    </row>
    <row r="69" spans="1:16" hidden="1">
      <c r="A69" s="172" t="s">
        <v>258</v>
      </c>
      <c r="B69" s="172" t="s">
        <v>259</v>
      </c>
      <c r="C69" s="5" t="str">
        <f t="shared" si="6"/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 t="shared" si="7"/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 t="shared" si="8"/>
        <v>19</v>
      </c>
    </row>
    <row r="70" spans="1:16" hidden="1">
      <c r="A70" s="172" t="s">
        <v>49</v>
      </c>
      <c r="B70" s="172" t="s">
        <v>50</v>
      </c>
      <c r="C70" s="5" t="str">
        <f t="shared" ref="C70:C101" si="9">A70&amp;" "&amp;B70</f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 t="shared" ref="I70:I101" si="10">IF(E70="H",IF(F70&lt;15.5,"H1",IF(F70&lt;24.5,"H2","H3")),IF(E70="F",IF(F70&lt;24.5,"F1","F2"),""))</f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 t="shared" ref="N70:N101" si="11">J70+L70</f>
        <v>12</v>
      </c>
    </row>
    <row r="71" spans="1:16" hidden="1">
      <c r="A71" s="172" t="s">
        <v>324</v>
      </c>
      <c r="B71" s="172" t="s">
        <v>325</v>
      </c>
      <c r="C71" s="5" t="str">
        <f t="shared" si="9"/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 t="shared" si="10"/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 t="shared" si="11"/>
        <v>29</v>
      </c>
    </row>
    <row r="72" spans="1:16" hidden="1">
      <c r="A72" s="172" t="s">
        <v>324</v>
      </c>
      <c r="B72" s="172" t="s">
        <v>50</v>
      </c>
      <c r="C72" s="5" t="str">
        <f t="shared" si="9"/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 t="shared" si="10"/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 t="shared" si="11"/>
        <v>27</v>
      </c>
    </row>
    <row r="73" spans="1:16" hidden="1">
      <c r="A73" s="172" t="s">
        <v>352</v>
      </c>
      <c r="B73" s="172" t="s">
        <v>353</v>
      </c>
      <c r="C73" s="5" t="str">
        <f t="shared" si="9"/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 t="shared" si="10"/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 t="shared" si="11"/>
        <v>31</v>
      </c>
    </row>
    <row r="74" spans="1:16">
      <c r="A74" s="172" t="s">
        <v>308</v>
      </c>
      <c r="B74" s="172" t="s">
        <v>309</v>
      </c>
      <c r="C74" s="5" t="str">
        <f t="shared" si="9"/>
        <v>MANSIOUS CHRISTOPHE</v>
      </c>
      <c r="D74" s="186" t="s">
        <v>9</v>
      </c>
      <c r="E74" s="154" t="s">
        <v>10</v>
      </c>
      <c r="F74" s="16">
        <f>'joueurs  '!F107</f>
        <v>9.1</v>
      </c>
      <c r="G74" s="80" t="s">
        <v>306</v>
      </c>
      <c r="H74" s="195" t="s">
        <v>310</v>
      </c>
      <c r="I74" s="141" t="str">
        <f t="shared" si="10"/>
        <v>H1</v>
      </c>
      <c r="J74" s="5">
        <f>'Feuille saisie score '!J107</f>
        <v>16</v>
      </c>
      <c r="K74" s="5">
        <f>'Feuille saisie score '!K107</f>
        <v>26</v>
      </c>
      <c r="L74" s="5">
        <f>'Feuille saisie score '!L107</f>
        <v>20</v>
      </c>
      <c r="M74" s="5">
        <f>'Feuille saisie score '!M107</f>
        <v>30</v>
      </c>
      <c r="N74" s="5">
        <f t="shared" si="11"/>
        <v>36</v>
      </c>
      <c r="P74" s="210"/>
    </row>
    <row r="75" spans="1:16" hidden="1">
      <c r="A75" s="172" t="s">
        <v>282</v>
      </c>
      <c r="B75" s="172" t="s">
        <v>283</v>
      </c>
      <c r="C75" s="5" t="str">
        <f t="shared" si="9"/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 t="shared" si="10"/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 t="shared" si="11"/>
        <v>18</v>
      </c>
    </row>
    <row r="76" spans="1:16" hidden="1">
      <c r="A76" s="172" t="s">
        <v>360</v>
      </c>
      <c r="B76" s="172" t="s">
        <v>361</v>
      </c>
      <c r="C76" s="5" t="str">
        <f t="shared" si="9"/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 t="shared" si="10"/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 t="shared" si="11"/>
        <v>15</v>
      </c>
    </row>
    <row r="77" spans="1:16" hidden="1">
      <c r="A77" s="177" t="s">
        <v>299</v>
      </c>
      <c r="B77" s="177" t="s">
        <v>300</v>
      </c>
      <c r="C77" s="5" t="str">
        <f t="shared" si="9"/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 t="shared" si="10"/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 t="shared" si="11"/>
        <v>15</v>
      </c>
    </row>
    <row r="78" spans="1:16" hidden="1">
      <c r="A78" s="172" t="s">
        <v>220</v>
      </c>
      <c r="B78" s="172" t="s">
        <v>221</v>
      </c>
      <c r="C78" s="5" t="str">
        <f t="shared" si="9"/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 t="shared" si="10"/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 t="shared" si="11"/>
        <v>14</v>
      </c>
    </row>
    <row r="79" spans="1:16">
      <c r="A79" s="172" t="s">
        <v>251</v>
      </c>
      <c r="B79" s="172" t="s">
        <v>44</v>
      </c>
      <c r="C79" s="5" t="str">
        <f t="shared" si="9"/>
        <v>POULALION Fabrice</v>
      </c>
      <c r="D79" s="186" t="s">
        <v>9</v>
      </c>
      <c r="E79" s="150" t="s">
        <v>10</v>
      </c>
      <c r="F79" s="16">
        <f>'joueurs  '!F135</f>
        <v>15</v>
      </c>
      <c r="G79" s="66" t="s">
        <v>244</v>
      </c>
      <c r="H79" s="201">
        <v>522013330</v>
      </c>
      <c r="I79" s="141" t="str">
        <f t="shared" si="10"/>
        <v>H1</v>
      </c>
      <c r="J79" s="5">
        <f>'Feuille saisie score '!J135</f>
        <v>17</v>
      </c>
      <c r="K79" s="5">
        <f>'Feuille saisie score '!K135</f>
        <v>30</v>
      </c>
      <c r="L79" s="5">
        <f>'Feuille saisie score '!L135</f>
        <v>19</v>
      </c>
      <c r="M79" s="5">
        <f>'Feuille saisie score '!M135</f>
        <v>34</v>
      </c>
      <c r="N79" s="5">
        <f t="shared" si="11"/>
        <v>36</v>
      </c>
      <c r="P79" s="210"/>
    </row>
    <row r="80" spans="1:16" hidden="1">
      <c r="A80" s="172" t="s">
        <v>69</v>
      </c>
      <c r="B80" s="172" t="s">
        <v>70</v>
      </c>
      <c r="C80" s="5" t="str">
        <f t="shared" si="9"/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 t="shared" si="10"/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 t="shared" si="11"/>
        <v>15</v>
      </c>
    </row>
    <row r="81" spans="1:16" hidden="1">
      <c r="A81" s="172" t="s">
        <v>393</v>
      </c>
      <c r="B81" s="172" t="s">
        <v>28</v>
      </c>
      <c r="C81" s="5" t="str">
        <f t="shared" si="9"/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 t="shared" si="10"/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 t="shared" si="11"/>
        <v>18</v>
      </c>
    </row>
    <row r="82" spans="1:16" hidden="1">
      <c r="A82" s="172" t="s">
        <v>366</v>
      </c>
      <c r="B82" s="172" t="s">
        <v>367</v>
      </c>
      <c r="C82" s="5" t="str">
        <f t="shared" si="9"/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 t="shared" si="10"/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 t="shared" si="11"/>
        <v>25</v>
      </c>
    </row>
    <row r="83" spans="1:16" ht="15.75" hidden="1">
      <c r="A83" s="175" t="s">
        <v>179</v>
      </c>
      <c r="B83" s="175" t="s">
        <v>180</v>
      </c>
      <c r="C83" s="5" t="str">
        <f t="shared" si="9"/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 t="shared" si="10"/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 t="shared" si="11"/>
        <v>26</v>
      </c>
    </row>
    <row r="84" spans="1:16" hidden="1">
      <c r="A84" s="172" t="s">
        <v>29</v>
      </c>
      <c r="B84" s="172" t="s">
        <v>30</v>
      </c>
      <c r="C84" s="5" t="str">
        <f t="shared" si="9"/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 t="shared" si="10"/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 t="shared" si="11"/>
        <v>12</v>
      </c>
    </row>
    <row r="85" spans="1:16" hidden="1">
      <c r="A85" s="172" t="s">
        <v>411</v>
      </c>
      <c r="B85" s="172" t="s">
        <v>412</v>
      </c>
      <c r="C85" s="5" t="str">
        <f t="shared" si="9"/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 t="shared" si="10"/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 t="shared" si="11"/>
        <v>7</v>
      </c>
    </row>
    <row r="86" spans="1:16" hidden="1">
      <c r="A86" s="172" t="s">
        <v>240</v>
      </c>
      <c r="B86" s="172" t="s">
        <v>93</v>
      </c>
      <c r="C86" s="5" t="str">
        <f t="shared" si="9"/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 t="shared" si="10"/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 t="shared" si="11"/>
        <v>10</v>
      </c>
    </row>
    <row r="87" spans="1:16" hidden="1">
      <c r="A87" s="172" t="s">
        <v>313</v>
      </c>
      <c r="B87" s="172" t="s">
        <v>237</v>
      </c>
      <c r="C87" s="5" t="str">
        <f t="shared" si="9"/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 t="shared" si="10"/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 t="shared" si="11"/>
        <v>22</v>
      </c>
    </row>
    <row r="88" spans="1:16" hidden="1">
      <c r="A88" s="172" t="s">
        <v>73</v>
      </c>
      <c r="B88" s="172" t="s">
        <v>74</v>
      </c>
      <c r="C88" s="5" t="str">
        <f t="shared" si="9"/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 t="shared" si="10"/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 t="shared" si="11"/>
        <v>9</v>
      </c>
    </row>
    <row r="89" spans="1:16" ht="15.75" hidden="1">
      <c r="A89" s="175" t="s">
        <v>98</v>
      </c>
      <c r="B89" s="175" t="s">
        <v>99</v>
      </c>
      <c r="C89" s="5" t="str">
        <f t="shared" si="9"/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 t="shared" si="10"/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 t="shared" si="11"/>
        <v>8</v>
      </c>
    </row>
    <row r="90" spans="1:16" hidden="1">
      <c r="A90" s="172" t="s">
        <v>47</v>
      </c>
      <c r="B90" s="172" t="s">
        <v>48</v>
      </c>
      <c r="C90" s="5" t="str">
        <f t="shared" si="9"/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 t="shared" si="10"/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 t="shared" si="11"/>
        <v>22</v>
      </c>
    </row>
    <row r="91" spans="1:16">
      <c r="A91" s="172" t="s">
        <v>404</v>
      </c>
      <c r="B91" s="172" t="s">
        <v>405</v>
      </c>
      <c r="C91" s="5" t="str">
        <f t="shared" si="9"/>
        <v>RASANJISON Fleury</v>
      </c>
      <c r="D91" s="186" t="s">
        <v>9</v>
      </c>
      <c r="E91" s="98" t="s">
        <v>10</v>
      </c>
      <c r="F91" s="16">
        <f>'joueurs  '!F140</f>
        <v>14.9</v>
      </c>
      <c r="G91" s="87" t="s">
        <v>406</v>
      </c>
      <c r="H91" s="201">
        <v>534037319</v>
      </c>
      <c r="I91" s="141" t="str">
        <f t="shared" si="10"/>
        <v>H1</v>
      </c>
      <c r="J91" s="5">
        <f>'Feuille saisie score '!J140</f>
        <v>20</v>
      </c>
      <c r="K91" s="5">
        <f>'Feuille saisie score '!K140</f>
        <v>36</v>
      </c>
      <c r="L91" s="5">
        <f>'Feuille saisie score '!L140</f>
        <v>16</v>
      </c>
      <c r="M91" s="5">
        <f>'Feuille saisie score '!M140</f>
        <v>29</v>
      </c>
      <c r="N91" s="5">
        <f t="shared" si="11"/>
        <v>36</v>
      </c>
      <c r="P91" s="210"/>
    </row>
    <row r="92" spans="1:16">
      <c r="A92" s="172" t="s">
        <v>349</v>
      </c>
      <c r="B92" s="172" t="s">
        <v>350</v>
      </c>
      <c r="C92" s="5" t="str">
        <f t="shared" si="9"/>
        <v>BOUDON PIERRE</v>
      </c>
      <c r="D92" s="186" t="s">
        <v>9</v>
      </c>
      <c r="E92" s="145" t="s">
        <v>10</v>
      </c>
      <c r="F92" s="16">
        <f>'joueurs  '!F20</f>
        <v>13</v>
      </c>
      <c r="G92" s="89" t="s">
        <v>341</v>
      </c>
      <c r="H92" s="192">
        <v>43937161</v>
      </c>
      <c r="I92" s="141" t="str">
        <f t="shared" si="10"/>
        <v>H1</v>
      </c>
      <c r="J92" s="5">
        <f>'Feuille saisie score '!J20</f>
        <v>17</v>
      </c>
      <c r="K92" s="5">
        <f>'Feuille saisie score '!K20</f>
        <v>29</v>
      </c>
      <c r="L92" s="5">
        <f>'Feuille saisie score '!L20</f>
        <v>18</v>
      </c>
      <c r="M92" s="5">
        <f>'Feuille saisie score '!M20</f>
        <v>29</v>
      </c>
      <c r="N92" s="5">
        <f t="shared" si="11"/>
        <v>35</v>
      </c>
      <c r="P92" s="210"/>
    </row>
    <row r="93" spans="1:16" hidden="1">
      <c r="A93" s="172" t="s">
        <v>38</v>
      </c>
      <c r="B93" s="172" t="s">
        <v>39</v>
      </c>
      <c r="C93" s="5" t="str">
        <f t="shared" si="9"/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 t="shared" si="10"/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 t="shared" si="11"/>
        <v>21</v>
      </c>
    </row>
    <row r="94" spans="1:16" hidden="1">
      <c r="A94" s="172" t="s">
        <v>40</v>
      </c>
      <c r="B94" s="172" t="s">
        <v>16</v>
      </c>
      <c r="C94" s="5" t="str">
        <f t="shared" si="9"/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 t="shared" si="10"/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 t="shared" si="11"/>
        <v>36</v>
      </c>
    </row>
    <row r="95" spans="1:16" hidden="1">
      <c r="A95" s="174" t="s">
        <v>284</v>
      </c>
      <c r="B95" s="174" t="s">
        <v>285</v>
      </c>
      <c r="C95" s="5" t="str">
        <f t="shared" si="9"/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 t="shared" si="10"/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 t="shared" si="11"/>
        <v>13</v>
      </c>
    </row>
    <row r="96" spans="1:16" hidden="1">
      <c r="A96" s="172" t="s">
        <v>284</v>
      </c>
      <c r="B96" s="172" t="s">
        <v>346</v>
      </c>
      <c r="C96" s="5" t="str">
        <f t="shared" si="9"/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 t="shared" si="10"/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 t="shared" si="11"/>
        <v>24</v>
      </c>
    </row>
    <row r="97" spans="1:16" hidden="1">
      <c r="A97" s="174" t="s">
        <v>336</v>
      </c>
      <c r="B97" s="174" t="s">
        <v>337</v>
      </c>
      <c r="C97" s="5" t="str">
        <f t="shared" si="9"/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 t="shared" si="10"/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 t="shared" si="11"/>
        <v>24</v>
      </c>
    </row>
    <row r="98" spans="1:16" hidden="1">
      <c r="A98" s="172" t="s">
        <v>344</v>
      </c>
      <c r="B98" s="172" t="s">
        <v>222</v>
      </c>
      <c r="C98" s="5" t="str">
        <f t="shared" si="9"/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 t="shared" si="10"/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 t="shared" si="11"/>
        <v>26</v>
      </c>
    </row>
    <row r="99" spans="1:16" hidden="1">
      <c r="A99" s="172" t="s">
        <v>36</v>
      </c>
      <c r="B99" s="172" t="s">
        <v>37</v>
      </c>
      <c r="C99" s="5" t="str">
        <f t="shared" si="9"/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 t="shared" si="10"/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 t="shared" si="11"/>
        <v>27</v>
      </c>
    </row>
    <row r="100" spans="1:16">
      <c r="A100" s="172" t="s">
        <v>222</v>
      </c>
      <c r="B100" s="172" t="s">
        <v>223</v>
      </c>
      <c r="C100" s="5" t="str">
        <f t="shared" si="9"/>
        <v>LAURENT JEAN-MARC</v>
      </c>
      <c r="D100" s="186" t="s">
        <v>9</v>
      </c>
      <c r="E100" s="149" t="s">
        <v>10</v>
      </c>
      <c r="F100" s="16">
        <f>'joueurs  '!F91</f>
        <v>12.4</v>
      </c>
      <c r="G100" s="57" t="s">
        <v>213</v>
      </c>
      <c r="H100" s="192">
        <v>542201090</v>
      </c>
      <c r="I100" s="141" t="str">
        <f t="shared" si="10"/>
        <v>H1</v>
      </c>
      <c r="J100" s="5">
        <f>'Feuille saisie score '!J91</f>
        <v>14</v>
      </c>
      <c r="K100" s="5">
        <f>'Feuille saisie score '!K91</f>
        <v>23</v>
      </c>
      <c r="L100" s="5">
        <f>'Feuille saisie score '!L91</f>
        <v>19</v>
      </c>
      <c r="M100" s="5">
        <f>'Feuille saisie score '!M91</f>
        <v>33</v>
      </c>
      <c r="N100" s="5">
        <f t="shared" si="11"/>
        <v>33</v>
      </c>
      <c r="P100" s="210"/>
    </row>
    <row r="101" spans="1:16" ht="30" hidden="1">
      <c r="A101" s="173" t="s">
        <v>194</v>
      </c>
      <c r="B101" s="173" t="s">
        <v>195</v>
      </c>
      <c r="C101" s="5" t="str">
        <f t="shared" si="9"/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 t="shared" si="10"/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 t="shared" si="11"/>
        <v>30</v>
      </c>
    </row>
    <row r="102" spans="1:16">
      <c r="A102" s="174" t="s">
        <v>243</v>
      </c>
      <c r="B102" s="174" t="s">
        <v>64</v>
      </c>
      <c r="C102" s="5" t="str">
        <f t="shared" ref="C102:C133" si="12">A102&amp;" "&amp;B102</f>
        <v>LAMOUR Eric</v>
      </c>
      <c r="D102" s="186" t="s">
        <v>9</v>
      </c>
      <c r="E102" s="150" t="s">
        <v>10</v>
      </c>
      <c r="F102" s="16">
        <f>'joueurs  '!F90</f>
        <v>13.6</v>
      </c>
      <c r="G102" s="66" t="s">
        <v>244</v>
      </c>
      <c r="H102" s="192">
        <v>44214097</v>
      </c>
      <c r="I102" s="141" t="str">
        <f t="shared" ref="I102:I133" si="13">IF(E102="H",IF(F102&lt;15.5,"H1",IF(F102&lt;24.5,"H2","H3")),IF(E102="F",IF(F102&lt;24.5,"F1","F2"),""))</f>
        <v>H1</v>
      </c>
      <c r="J102" s="5">
        <f>'Feuille saisie score '!J90</f>
        <v>14</v>
      </c>
      <c r="K102" s="5">
        <f>'Feuille saisie score '!K90</f>
        <v>27</v>
      </c>
      <c r="L102" s="5">
        <f>'Feuille saisie score '!L90</f>
        <v>18</v>
      </c>
      <c r="M102" s="5">
        <f>'Feuille saisie score '!M90</f>
        <v>31</v>
      </c>
      <c r="N102" s="5">
        <f t="shared" ref="N102:N133" si="14">J102+L102</f>
        <v>32</v>
      </c>
      <c r="P102" s="210"/>
    </row>
    <row r="103" spans="1:16" hidden="1">
      <c r="A103" s="172" t="s">
        <v>126</v>
      </c>
      <c r="B103" s="172" t="s">
        <v>127</v>
      </c>
      <c r="C103" s="5" t="str">
        <f t="shared" si="12"/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 t="shared" si="13"/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 t="shared" si="14"/>
        <v>18</v>
      </c>
    </row>
    <row r="104" spans="1:16" ht="15.75" hidden="1">
      <c r="A104" s="178" t="s">
        <v>117</v>
      </c>
      <c r="B104" s="178" t="s">
        <v>118</v>
      </c>
      <c r="C104" s="5" t="str">
        <f t="shared" si="12"/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 t="shared" si="13"/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 t="shared" si="14"/>
        <v>6</v>
      </c>
    </row>
    <row r="105" spans="1:16" hidden="1">
      <c r="A105" s="172" t="s">
        <v>241</v>
      </c>
      <c r="B105" s="172" t="s">
        <v>112</v>
      </c>
      <c r="C105" s="5" t="str">
        <f t="shared" si="12"/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 t="shared" si="13"/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 t="shared" si="14"/>
        <v>19</v>
      </c>
    </row>
    <row r="106" spans="1:16" hidden="1">
      <c r="A106" s="172" t="s">
        <v>242</v>
      </c>
      <c r="B106" s="172" t="s">
        <v>166</v>
      </c>
      <c r="C106" s="5" t="str">
        <f t="shared" si="12"/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 t="shared" si="13"/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 t="shared" si="14"/>
        <v>23</v>
      </c>
    </row>
    <row r="107" spans="1:16" hidden="1">
      <c r="A107" s="172" t="s">
        <v>63</v>
      </c>
      <c r="B107" s="172" t="s">
        <v>64</v>
      </c>
      <c r="C107" s="5" t="str">
        <f t="shared" si="12"/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 t="shared" si="13"/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 t="shared" si="14"/>
        <v>14</v>
      </c>
    </row>
    <row r="108" spans="1:16">
      <c r="A108" s="172" t="s">
        <v>233</v>
      </c>
      <c r="B108" s="172" t="s">
        <v>234</v>
      </c>
      <c r="C108" s="5" t="str">
        <f t="shared" si="12"/>
        <v>LOYER Vincent</v>
      </c>
      <c r="D108" s="186" t="s">
        <v>9</v>
      </c>
      <c r="E108" s="62" t="s">
        <v>10</v>
      </c>
      <c r="F108" s="16">
        <f>'joueurs  '!F101</f>
        <v>9.6999999999999993</v>
      </c>
      <c r="G108" s="61" t="s">
        <v>228</v>
      </c>
      <c r="H108" s="193">
        <v>513082292</v>
      </c>
      <c r="I108" s="141" t="str">
        <f t="shared" si="13"/>
        <v>H1</v>
      </c>
      <c r="J108" s="5">
        <f>'Feuille saisie score '!J101</f>
        <v>17</v>
      </c>
      <c r="K108" s="5">
        <f>'Feuille saisie score '!K101</f>
        <v>26</v>
      </c>
      <c r="L108" s="5">
        <f>'Feuille saisie score '!L101</f>
        <v>15</v>
      </c>
      <c r="M108" s="5">
        <f>'Feuille saisie score '!M101</f>
        <v>27</v>
      </c>
      <c r="N108" s="5">
        <f t="shared" si="14"/>
        <v>32</v>
      </c>
      <c r="P108" s="210"/>
    </row>
    <row r="109" spans="1:16" ht="15.75">
      <c r="A109" s="173" t="s">
        <v>202</v>
      </c>
      <c r="B109" s="173" t="s">
        <v>203</v>
      </c>
      <c r="C109" s="5" t="str">
        <f t="shared" si="12"/>
        <v>MEULEMAN DAVID</v>
      </c>
      <c r="D109" s="187" t="s">
        <v>9</v>
      </c>
      <c r="E109" s="148" t="s">
        <v>10</v>
      </c>
      <c r="F109" s="16">
        <f>'joueurs  '!F113</f>
        <v>12.4</v>
      </c>
      <c r="G109" s="80" t="s">
        <v>190</v>
      </c>
      <c r="H109" s="204">
        <v>516537241</v>
      </c>
      <c r="I109" s="141" t="str">
        <f t="shared" si="13"/>
        <v>H1</v>
      </c>
      <c r="J109" s="5">
        <f>'Feuille saisie score '!J113</f>
        <v>13</v>
      </c>
      <c r="K109" s="5">
        <f>'Feuille saisie score '!K113</f>
        <v>21</v>
      </c>
      <c r="L109" s="5">
        <f>'Feuille saisie score '!L113</f>
        <v>19</v>
      </c>
      <c r="M109" s="5">
        <f>'Feuille saisie score '!M113</f>
        <v>32</v>
      </c>
      <c r="N109" s="5">
        <f t="shared" si="14"/>
        <v>32</v>
      </c>
      <c r="P109" s="210"/>
    </row>
    <row r="110" spans="1:16">
      <c r="A110" s="172" t="s">
        <v>390</v>
      </c>
      <c r="B110" s="172" t="s">
        <v>225</v>
      </c>
      <c r="C110" s="5" t="str">
        <f t="shared" si="12"/>
        <v>BERTON Nicolas</v>
      </c>
      <c r="D110" s="186" t="s">
        <v>9</v>
      </c>
      <c r="E110" s="95" t="s">
        <v>10</v>
      </c>
      <c r="F110" s="16">
        <f>'joueurs  '!F18</f>
        <v>11.4</v>
      </c>
      <c r="G110" s="14" t="s">
        <v>391</v>
      </c>
      <c r="H110" s="197" t="s">
        <v>392</v>
      </c>
      <c r="I110" s="141" t="str">
        <f t="shared" si="13"/>
        <v>H1</v>
      </c>
      <c r="J110" s="5">
        <f>'Feuille saisie score '!J18</f>
        <v>21</v>
      </c>
      <c r="K110" s="5">
        <f>'Feuille saisie score '!K18</f>
        <v>31</v>
      </c>
      <c r="L110" s="5">
        <f>'Feuille saisie score '!L18</f>
        <v>9</v>
      </c>
      <c r="M110" s="5">
        <f>'Feuille saisie score '!M18</f>
        <v>19</v>
      </c>
      <c r="N110" s="5">
        <f t="shared" si="14"/>
        <v>30</v>
      </c>
      <c r="P110" s="210"/>
    </row>
    <row r="111" spans="1:16" hidden="1">
      <c r="A111" s="172" t="s">
        <v>217</v>
      </c>
      <c r="B111" s="172" t="s">
        <v>218</v>
      </c>
      <c r="C111" s="5" t="str">
        <f t="shared" si="12"/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 t="shared" si="13"/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 t="shared" si="14"/>
        <v>16</v>
      </c>
    </row>
    <row r="112" spans="1:16" hidden="1">
      <c r="A112" s="172" t="s">
        <v>34</v>
      </c>
      <c r="B112" s="172" t="s">
        <v>35</v>
      </c>
      <c r="C112" s="5" t="str">
        <f t="shared" si="12"/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 t="shared" si="13"/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 t="shared" si="14"/>
        <v>25</v>
      </c>
    </row>
    <row r="113" spans="1:16" ht="15.75" hidden="1">
      <c r="A113" s="178" t="s">
        <v>79</v>
      </c>
      <c r="B113" s="178" t="s">
        <v>72</v>
      </c>
      <c r="C113" s="5" t="str">
        <f t="shared" si="12"/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 t="shared" si="13"/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 t="shared" si="14"/>
        <v>30</v>
      </c>
    </row>
    <row r="114" spans="1:16">
      <c r="A114" s="174" t="s">
        <v>140</v>
      </c>
      <c r="B114" s="174" t="s">
        <v>141</v>
      </c>
      <c r="C114" s="5" t="str">
        <f t="shared" si="12"/>
        <v>MOUNIER Frédéric</v>
      </c>
      <c r="D114" s="186" t="s">
        <v>9</v>
      </c>
      <c r="E114" s="144" t="s">
        <v>10</v>
      </c>
      <c r="F114" s="16">
        <f>'joueurs  '!F120</f>
        <v>14.2</v>
      </c>
      <c r="G114" s="35" t="s">
        <v>139</v>
      </c>
      <c r="H114" s="192">
        <v>510679233</v>
      </c>
      <c r="I114" s="141" t="str">
        <f t="shared" si="13"/>
        <v>H1</v>
      </c>
      <c r="J114" s="5">
        <f>'Feuille saisie score '!J120</f>
        <v>13</v>
      </c>
      <c r="K114" s="5">
        <f>'Feuille saisie score '!K120</f>
        <v>23</v>
      </c>
      <c r="L114" s="5">
        <f>'Feuille saisie score '!L120</f>
        <v>17</v>
      </c>
      <c r="M114" s="5">
        <f>'Feuille saisie score '!M120</f>
        <v>30</v>
      </c>
      <c r="N114" s="5">
        <f t="shared" si="14"/>
        <v>30</v>
      </c>
      <c r="P114" s="210"/>
    </row>
    <row r="115" spans="1:16" ht="15.75" hidden="1">
      <c r="A115" s="178" t="s">
        <v>85</v>
      </c>
      <c r="B115" s="178" t="s">
        <v>70</v>
      </c>
      <c r="C115" s="5" t="str">
        <f t="shared" si="12"/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 t="shared" si="13"/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 t="shared" si="14"/>
        <v>6</v>
      </c>
    </row>
    <row r="116" spans="1:16">
      <c r="A116" s="172" t="s">
        <v>318</v>
      </c>
      <c r="B116" s="172" t="s">
        <v>319</v>
      </c>
      <c r="C116" s="5" t="str">
        <f t="shared" si="12"/>
        <v>PRADERE GUILLAUME</v>
      </c>
      <c r="D116" s="186" t="s">
        <v>9</v>
      </c>
      <c r="E116" s="154" t="s">
        <v>10</v>
      </c>
      <c r="F116" s="16">
        <f>'joueurs  '!F136</f>
        <v>14.4</v>
      </c>
      <c r="G116" s="80" t="s">
        <v>306</v>
      </c>
      <c r="H116" s="195" t="s">
        <v>320</v>
      </c>
      <c r="I116" s="141" t="str">
        <f t="shared" si="13"/>
        <v>H1</v>
      </c>
      <c r="J116" s="5">
        <f>'Feuille saisie score '!J136</f>
        <v>20</v>
      </c>
      <c r="K116" s="5">
        <f>'Feuille saisie score '!K136</f>
        <v>34</v>
      </c>
      <c r="L116" s="5">
        <f>'Feuille saisie score '!L136</f>
        <v>10</v>
      </c>
      <c r="M116" s="5">
        <f>'Feuille saisie score '!M136</f>
        <v>20</v>
      </c>
      <c r="N116" s="5">
        <f t="shared" si="14"/>
        <v>30</v>
      </c>
      <c r="P116" s="210"/>
    </row>
    <row r="117" spans="1:16" ht="15.75" hidden="1">
      <c r="A117" s="173" t="s">
        <v>169</v>
      </c>
      <c r="B117" s="173" t="s">
        <v>170</v>
      </c>
      <c r="C117" s="5" t="str">
        <f t="shared" si="12"/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 t="shared" si="13"/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 t="shared" si="14"/>
        <v>24</v>
      </c>
    </row>
    <row r="118" spans="1:16" hidden="1">
      <c r="A118" s="172" t="s">
        <v>387</v>
      </c>
      <c r="B118" s="172" t="s">
        <v>388</v>
      </c>
      <c r="C118" s="5" t="str">
        <f t="shared" si="12"/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 t="shared" si="13"/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 t="shared" si="14"/>
        <v>34</v>
      </c>
    </row>
    <row r="119" spans="1:16" hidden="1">
      <c r="A119" s="172" t="s">
        <v>65</v>
      </c>
      <c r="B119" s="172" t="s">
        <v>66</v>
      </c>
      <c r="C119" s="5" t="str">
        <f t="shared" si="12"/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 t="shared" si="13"/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 t="shared" si="14"/>
        <v>1</v>
      </c>
    </row>
    <row r="120" spans="1:16" hidden="1">
      <c r="A120" s="172" t="s">
        <v>51</v>
      </c>
      <c r="B120" s="172" t="s">
        <v>52</v>
      </c>
      <c r="C120" s="5" t="str">
        <f t="shared" si="12"/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 t="shared" si="13"/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 t="shared" si="14"/>
        <v>20</v>
      </c>
    </row>
    <row r="121" spans="1:16" ht="15.75">
      <c r="A121" s="175" t="s">
        <v>111</v>
      </c>
      <c r="B121" s="175" t="s">
        <v>112</v>
      </c>
      <c r="C121" s="5" t="str">
        <f t="shared" si="12"/>
        <v>DULAU Emmanuel</v>
      </c>
      <c r="D121" s="187" t="s">
        <v>9</v>
      </c>
      <c r="E121" s="142" t="s">
        <v>10</v>
      </c>
      <c r="F121" s="16">
        <f>'joueurs  '!F57</f>
        <v>15.2</v>
      </c>
      <c r="G121" s="86" t="s">
        <v>78</v>
      </c>
      <c r="H121" s="198">
        <v>525284328</v>
      </c>
      <c r="I121" s="141" t="str">
        <f t="shared" si="13"/>
        <v>H1</v>
      </c>
      <c r="J121" s="5">
        <f>'Feuille saisie score '!J57</f>
        <v>10</v>
      </c>
      <c r="K121" s="5">
        <f>'Feuille saisie score '!K57</f>
        <v>24</v>
      </c>
      <c r="L121" s="5">
        <f>'Feuille saisie score '!L57</f>
        <v>19</v>
      </c>
      <c r="M121" s="5">
        <f>'Feuille saisie score '!M57</f>
        <v>33</v>
      </c>
      <c r="N121" s="5">
        <f t="shared" si="14"/>
        <v>29</v>
      </c>
      <c r="P121" s="210"/>
    </row>
    <row r="122" spans="1:16" hidden="1">
      <c r="A122" s="172" t="s">
        <v>237</v>
      </c>
      <c r="B122" s="172" t="s">
        <v>238</v>
      </c>
      <c r="C122" s="5" t="str">
        <f t="shared" si="12"/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 t="shared" si="13"/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 t="shared" si="14"/>
        <v>16</v>
      </c>
    </row>
    <row r="123" spans="1:16" hidden="1">
      <c r="A123" s="172" t="s">
        <v>326</v>
      </c>
      <c r="B123" s="172" t="s">
        <v>238</v>
      </c>
      <c r="C123" s="5" t="str">
        <f t="shared" si="12"/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 t="shared" si="13"/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 t="shared" si="14"/>
        <v>7</v>
      </c>
    </row>
    <row r="124" spans="1:16" hidden="1">
      <c r="A124" s="174" t="s">
        <v>326</v>
      </c>
      <c r="B124" s="174" t="s">
        <v>327</v>
      </c>
      <c r="C124" s="5" t="str">
        <f t="shared" si="12"/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 t="shared" si="13"/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 t="shared" si="14"/>
        <v>15</v>
      </c>
    </row>
    <row r="125" spans="1:16" hidden="1">
      <c r="A125" s="174" t="s">
        <v>339</v>
      </c>
      <c r="B125" s="174" t="s">
        <v>340</v>
      </c>
      <c r="C125" s="5" t="str">
        <f t="shared" si="12"/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 t="shared" si="13"/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 t="shared" si="14"/>
        <v>33</v>
      </c>
    </row>
    <row r="126" spans="1:16" hidden="1">
      <c r="A126" s="172" t="s">
        <v>339</v>
      </c>
      <c r="B126" s="172" t="s">
        <v>265</v>
      </c>
      <c r="C126" s="5" t="str">
        <f t="shared" si="12"/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 t="shared" si="13"/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 t="shared" si="14"/>
        <v>18</v>
      </c>
    </row>
    <row r="127" spans="1:16" hidden="1">
      <c r="A127" s="172" t="s">
        <v>142</v>
      </c>
      <c r="B127" s="172" t="s">
        <v>143</v>
      </c>
      <c r="C127" s="5" t="str">
        <f t="shared" si="12"/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 t="shared" si="13"/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 t="shared" si="14"/>
        <v>20</v>
      </c>
    </row>
    <row r="128" spans="1:16" hidden="1">
      <c r="A128" s="172" t="s">
        <v>142</v>
      </c>
      <c r="B128" s="172" t="s">
        <v>144</v>
      </c>
      <c r="C128" s="5" t="str">
        <f t="shared" si="12"/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 t="shared" si="13"/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 t="shared" si="14"/>
        <v>30</v>
      </c>
    </row>
    <row r="129" spans="1:16">
      <c r="A129" s="172" t="s">
        <v>402</v>
      </c>
      <c r="B129" s="172" t="s">
        <v>50</v>
      </c>
      <c r="C129" s="5" t="str">
        <f t="shared" si="12"/>
        <v>WEBER  Philippe</v>
      </c>
      <c r="D129" s="186" t="s">
        <v>9</v>
      </c>
      <c r="E129" s="95" t="s">
        <v>10</v>
      </c>
      <c r="F129" s="16">
        <f>'joueurs  '!F165</f>
        <v>13.4</v>
      </c>
      <c r="G129" s="14" t="s">
        <v>391</v>
      </c>
      <c r="H129" s="197" t="s">
        <v>403</v>
      </c>
      <c r="I129" s="141" t="str">
        <f t="shared" si="13"/>
        <v>H1</v>
      </c>
      <c r="J129" s="5">
        <f>'Feuille saisie score '!J165</f>
        <v>14</v>
      </c>
      <c r="K129" s="5">
        <f>'Feuille saisie score '!K165</f>
        <v>28</v>
      </c>
      <c r="L129" s="5">
        <f>'Feuille saisie score '!L165</f>
        <v>15</v>
      </c>
      <c r="M129" s="5">
        <f>'Feuille saisie score '!M165</f>
        <v>27</v>
      </c>
      <c r="N129" s="5">
        <f t="shared" si="14"/>
        <v>29</v>
      </c>
      <c r="P129" s="210"/>
    </row>
    <row r="130" spans="1:16" hidden="1">
      <c r="A130" s="172" t="s">
        <v>224</v>
      </c>
      <c r="B130" s="172" t="s">
        <v>225</v>
      </c>
      <c r="C130" s="5" t="str">
        <f t="shared" si="12"/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 t="shared" si="13"/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 t="shared" si="14"/>
        <v>5</v>
      </c>
    </row>
    <row r="131" spans="1:16" hidden="1">
      <c r="A131" s="172" t="s">
        <v>395</v>
      </c>
      <c r="B131" s="172" t="s">
        <v>396</v>
      </c>
      <c r="C131" s="5" t="str">
        <f t="shared" si="12"/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 t="shared" si="13"/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 t="shared" si="14"/>
        <v>12</v>
      </c>
    </row>
    <row r="132" spans="1:16" hidden="1">
      <c r="A132" s="174" t="s">
        <v>137</v>
      </c>
      <c r="B132" s="174" t="s">
        <v>102</v>
      </c>
      <c r="C132" s="5" t="str">
        <f t="shared" si="12"/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 t="shared" si="13"/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 t="shared" si="14"/>
        <v>12</v>
      </c>
    </row>
    <row r="133" spans="1:16">
      <c r="A133" s="181" t="s">
        <v>296</v>
      </c>
      <c r="B133" s="181" t="s">
        <v>297</v>
      </c>
      <c r="C133" s="5" t="str">
        <f t="shared" si="12"/>
        <v>DURANDE Stephane</v>
      </c>
      <c r="D133" s="188" t="s">
        <v>9</v>
      </c>
      <c r="E133" s="153" t="s">
        <v>10</v>
      </c>
      <c r="F133" s="16">
        <f>'joueurs  '!F58</f>
        <v>14.7</v>
      </c>
      <c r="G133" s="14" t="s">
        <v>298</v>
      </c>
      <c r="H133" s="192">
        <v>521673236</v>
      </c>
      <c r="I133" s="141" t="str">
        <f t="shared" si="13"/>
        <v>H1</v>
      </c>
      <c r="J133" s="5">
        <f>'Feuille saisie score '!J58</f>
        <v>16</v>
      </c>
      <c r="K133" s="5">
        <f>'Feuille saisie score '!K58</f>
        <v>27</v>
      </c>
      <c r="L133" s="5">
        <f>'Feuille saisie score '!L58</f>
        <v>12</v>
      </c>
      <c r="M133" s="5">
        <f>'Feuille saisie score '!M58</f>
        <v>27</v>
      </c>
      <c r="N133" s="5">
        <f t="shared" si="14"/>
        <v>28</v>
      </c>
      <c r="P133" s="210"/>
    </row>
    <row r="134" spans="1:16" hidden="1">
      <c r="A134" s="172" t="s">
        <v>286</v>
      </c>
      <c r="B134" s="172" t="s">
        <v>287</v>
      </c>
      <c r="C134" s="5" t="str">
        <f t="shared" ref="C134:C165" si="15">A134&amp;" "&amp;B134</f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 t="shared" ref="I134:I166" si="16">IF(E134="H",IF(F134&lt;15.5,"H1",IF(F134&lt;24.5,"H2","H3")),IF(E134="F",IF(F134&lt;24.5,"F1","F2"),""))</f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 t="shared" ref="N134:N166" si="17">J134+L134</f>
        <v>12</v>
      </c>
    </row>
    <row r="135" spans="1:16" hidden="1">
      <c r="A135" s="174" t="s">
        <v>382</v>
      </c>
      <c r="B135" s="174" t="s">
        <v>383</v>
      </c>
      <c r="C135" s="5" t="str">
        <f t="shared" si="15"/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 t="shared" si="16"/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 t="shared" si="17"/>
        <v>37</v>
      </c>
    </row>
    <row r="136" spans="1:16">
      <c r="A136" s="172" t="s">
        <v>373</v>
      </c>
      <c r="B136" s="172" t="s">
        <v>374</v>
      </c>
      <c r="C136" s="5" t="str">
        <f t="shared" si="15"/>
        <v>HOCHIN DIDIER</v>
      </c>
      <c r="D136" s="186" t="s">
        <v>9</v>
      </c>
      <c r="E136" s="156" t="s">
        <v>10</v>
      </c>
      <c r="F136" s="16">
        <f>'joueurs  '!F78</f>
        <v>15.2</v>
      </c>
      <c r="G136" s="90" t="s">
        <v>365</v>
      </c>
      <c r="H136" s="172">
        <v>49513048</v>
      </c>
      <c r="I136" s="141" t="str">
        <f t="shared" si="16"/>
        <v>H1</v>
      </c>
      <c r="J136" s="5">
        <f>'Feuille saisie score '!J78</f>
        <v>10</v>
      </c>
      <c r="K136" s="5">
        <f>'Feuille saisie score '!K78</f>
        <v>19</v>
      </c>
      <c r="L136" s="5">
        <f>'Feuille saisie score '!L78</f>
        <v>18</v>
      </c>
      <c r="M136" s="5">
        <f>'Feuille saisie score '!M78</f>
        <v>32</v>
      </c>
      <c r="N136" s="5">
        <f t="shared" si="17"/>
        <v>28</v>
      </c>
      <c r="P136" s="210"/>
    </row>
    <row r="137" spans="1:16">
      <c r="A137" s="174" t="s">
        <v>254</v>
      </c>
      <c r="B137" s="174" t="s">
        <v>180</v>
      </c>
      <c r="C137" s="5" t="str">
        <f t="shared" si="15"/>
        <v>MARTY CHRISTIAN</v>
      </c>
      <c r="D137" s="186" t="s">
        <v>9</v>
      </c>
      <c r="E137" s="149" t="s">
        <v>10</v>
      </c>
      <c r="F137" s="16">
        <f>'joueurs  '!F109</f>
        <v>13.1</v>
      </c>
      <c r="G137" s="57" t="s">
        <v>255</v>
      </c>
      <c r="H137" s="192">
        <v>513007140</v>
      </c>
      <c r="I137" s="141" t="str">
        <f t="shared" si="16"/>
        <v>H1</v>
      </c>
      <c r="J137" s="5">
        <f>'Feuille saisie score '!J109</f>
        <v>14</v>
      </c>
      <c r="K137" s="5">
        <f>'Feuille saisie score '!K109</f>
        <v>26</v>
      </c>
      <c r="L137" s="5">
        <f>'Feuille saisie score '!L109</f>
        <v>13</v>
      </c>
      <c r="M137" s="5">
        <f>'Feuille saisie score '!M109</f>
        <v>23</v>
      </c>
      <c r="N137" s="5">
        <f t="shared" si="17"/>
        <v>27</v>
      </c>
      <c r="P137" s="210"/>
    </row>
    <row r="138" spans="1:16" hidden="1">
      <c r="A138" s="172" t="s">
        <v>145</v>
      </c>
      <c r="B138" s="172" t="s">
        <v>146</v>
      </c>
      <c r="C138" s="5" t="str">
        <f t="shared" si="15"/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 t="shared" si="16"/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 t="shared" si="17"/>
        <v>10</v>
      </c>
    </row>
    <row r="139" spans="1:16" hidden="1">
      <c r="A139" s="172" t="s">
        <v>281</v>
      </c>
      <c r="B139" s="172" t="s">
        <v>234</v>
      </c>
      <c r="C139" s="5" t="str">
        <f t="shared" si="15"/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 t="shared" si="16"/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 t="shared" si="17"/>
        <v>4</v>
      </c>
    </row>
    <row r="140" spans="1:16" hidden="1">
      <c r="A140" s="172" t="s">
        <v>20</v>
      </c>
      <c r="B140" s="172" t="s">
        <v>21</v>
      </c>
      <c r="C140" s="5" t="str">
        <f t="shared" si="15"/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 t="shared" si="16"/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 t="shared" si="17"/>
        <v>1</v>
      </c>
    </row>
    <row r="141" spans="1:16">
      <c r="A141" s="172" t="s">
        <v>147</v>
      </c>
      <c r="B141" s="172" t="s">
        <v>99</v>
      </c>
      <c r="C141" s="5" t="str">
        <f t="shared" si="15"/>
        <v>MONOT Pierre</v>
      </c>
      <c r="D141" s="186" t="s">
        <v>9</v>
      </c>
      <c r="E141" s="144" t="s">
        <v>10</v>
      </c>
      <c r="F141" s="16">
        <f>'joueurs  '!F115</f>
        <v>14.7</v>
      </c>
      <c r="G141" s="35" t="s">
        <v>139</v>
      </c>
      <c r="H141" s="192">
        <v>529325357</v>
      </c>
      <c r="I141" s="141" t="str">
        <f t="shared" si="16"/>
        <v>H1</v>
      </c>
      <c r="J141" s="5">
        <f>'Feuille saisie score '!J115</f>
        <v>9</v>
      </c>
      <c r="K141" s="5">
        <f>'Feuille saisie score '!K115</f>
        <v>23</v>
      </c>
      <c r="L141" s="5">
        <f>'Feuille saisie score '!L115</f>
        <v>14</v>
      </c>
      <c r="M141" s="5">
        <f>'Feuille saisie score '!M115</f>
        <v>25</v>
      </c>
      <c r="N141" s="5">
        <f t="shared" si="17"/>
        <v>23</v>
      </c>
      <c r="P141" s="210"/>
    </row>
    <row r="142" spans="1:16" hidden="1">
      <c r="A142" s="172" t="s">
        <v>347</v>
      </c>
      <c r="B142" s="172" t="s">
        <v>348</v>
      </c>
      <c r="C142" s="5" t="str">
        <f t="shared" si="15"/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 t="shared" si="16"/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 t="shared" si="17"/>
        <v>11</v>
      </c>
    </row>
    <row r="143" spans="1:16" ht="15.75" hidden="1">
      <c r="A143" s="173" t="s">
        <v>208</v>
      </c>
      <c r="B143" s="173" t="s">
        <v>209</v>
      </c>
      <c r="C143" s="5" t="str">
        <f t="shared" si="15"/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si="16"/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si="17"/>
        <v>20</v>
      </c>
    </row>
    <row r="144" spans="1:16" hidden="1">
      <c r="A144" s="174" t="s">
        <v>305</v>
      </c>
      <c r="B144" s="174" t="s">
        <v>263</v>
      </c>
      <c r="C144" s="5" t="str">
        <f t="shared" si="15"/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 t="shared" si="16"/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 t="shared" si="17"/>
        <v>30</v>
      </c>
    </row>
    <row r="145" spans="1:16" hidden="1">
      <c r="A145" s="172" t="s">
        <v>267</v>
      </c>
      <c r="B145" s="172" t="s">
        <v>268</v>
      </c>
      <c r="C145" s="5" t="str">
        <f t="shared" si="15"/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 t="shared" si="16"/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 t="shared" si="17"/>
        <v>20</v>
      </c>
    </row>
    <row r="146" spans="1:16" hidden="1">
      <c r="A146" s="172" t="s">
        <v>267</v>
      </c>
      <c r="B146" s="172" t="s">
        <v>270</v>
      </c>
      <c r="C146" s="5" t="str">
        <f t="shared" si="15"/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 t="shared" si="16"/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 t="shared" si="17"/>
        <v>13</v>
      </c>
    </row>
    <row r="147" spans="1:16" hidden="1">
      <c r="A147" s="172" t="s">
        <v>351</v>
      </c>
      <c r="B147" s="172" t="s">
        <v>346</v>
      </c>
      <c r="C147" s="5" t="str">
        <f t="shared" si="15"/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 t="shared" si="16"/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 t="shared" si="17"/>
        <v>23</v>
      </c>
    </row>
    <row r="148" spans="1:16" hidden="1">
      <c r="A148" s="172" t="s">
        <v>354</v>
      </c>
      <c r="B148" s="172" t="s">
        <v>355</v>
      </c>
      <c r="C148" s="5" t="str">
        <f t="shared" si="15"/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 t="shared" si="16"/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 t="shared" si="17"/>
        <v>19</v>
      </c>
    </row>
    <row r="149" spans="1:16" hidden="1">
      <c r="A149" s="174" t="s">
        <v>226</v>
      </c>
      <c r="B149" s="174" t="s">
        <v>227</v>
      </c>
      <c r="C149" s="5" t="str">
        <f t="shared" si="15"/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 t="shared" si="16"/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 t="shared" si="17"/>
        <v>28</v>
      </c>
    </row>
    <row r="150" spans="1:16" ht="15.75" hidden="1">
      <c r="A150" s="175" t="s">
        <v>183</v>
      </c>
      <c r="B150" s="175" t="s">
        <v>184</v>
      </c>
      <c r="C150" s="5" t="str">
        <f t="shared" si="15"/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 t="shared" si="16"/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 t="shared" si="17"/>
        <v>26</v>
      </c>
    </row>
    <row r="151" spans="1:16" hidden="1">
      <c r="A151" s="172" t="s">
        <v>43</v>
      </c>
      <c r="B151" s="172" t="s">
        <v>44</v>
      </c>
      <c r="C151" s="5" t="str">
        <f t="shared" si="15"/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 t="shared" si="16"/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 t="shared" si="17"/>
        <v>12</v>
      </c>
    </row>
    <row r="152" spans="1:16" ht="15.75" hidden="1">
      <c r="A152" s="175" t="s">
        <v>105</v>
      </c>
      <c r="B152" s="175" t="s">
        <v>106</v>
      </c>
      <c r="C152" s="5" t="str">
        <f t="shared" si="15"/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 t="shared" si="16"/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 t="shared" si="17"/>
        <v>43</v>
      </c>
    </row>
    <row r="153" spans="1:16" hidden="1">
      <c r="A153" s="172" t="s">
        <v>61</v>
      </c>
      <c r="B153" s="172" t="s">
        <v>62</v>
      </c>
      <c r="C153" s="5" t="str">
        <f t="shared" si="15"/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 t="shared" si="16"/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 t="shared" si="17"/>
        <v>18</v>
      </c>
    </row>
    <row r="154" spans="1:16" hidden="1">
      <c r="A154" s="174" t="s">
        <v>399</v>
      </c>
      <c r="B154" s="174" t="s">
        <v>400</v>
      </c>
      <c r="C154" s="5" t="str">
        <f t="shared" si="15"/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 t="shared" si="16"/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 t="shared" si="17"/>
        <v>30</v>
      </c>
    </row>
    <row r="155" spans="1:16">
      <c r="A155" s="172" t="s">
        <v>288</v>
      </c>
      <c r="B155" s="172" t="s">
        <v>289</v>
      </c>
      <c r="C155" s="5" t="str">
        <f t="shared" si="15"/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 t="shared" si="16"/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 t="shared" si="17"/>
        <v>23</v>
      </c>
      <c r="P155" s="210"/>
    </row>
    <row r="156" spans="1:16" ht="15.75">
      <c r="A156" s="175" t="s">
        <v>96</v>
      </c>
      <c r="B156" s="175" t="s">
        <v>54</v>
      </c>
      <c r="C156" s="5" t="str">
        <f t="shared" si="15"/>
        <v>BOULDOIRES Bertrand</v>
      </c>
      <c r="D156" s="187" t="s">
        <v>9</v>
      </c>
      <c r="E156" s="142" t="s">
        <v>10</v>
      </c>
      <c r="F156" s="16">
        <f>'joueurs  '!F21</f>
        <v>7</v>
      </c>
      <c r="G156" s="86" t="s">
        <v>78</v>
      </c>
      <c r="H156" s="193" t="s">
        <v>97</v>
      </c>
      <c r="I156" s="141" t="str">
        <f t="shared" si="16"/>
        <v>H1</v>
      </c>
      <c r="J156" s="5">
        <f>'Feuille saisie score '!J21</f>
        <v>13</v>
      </c>
      <c r="K156" s="5">
        <f>'Feuille saisie score '!K21</f>
        <v>21</v>
      </c>
      <c r="L156" s="5">
        <f>'Feuille saisie score '!L21</f>
        <v>6</v>
      </c>
      <c r="M156" s="5">
        <f>'Feuille saisie score '!M21</f>
        <v>11</v>
      </c>
      <c r="N156" s="5">
        <f t="shared" si="17"/>
        <v>19</v>
      </c>
      <c r="P156" s="210"/>
    </row>
    <row r="157" spans="1:16" hidden="1">
      <c r="A157" s="172" t="s">
        <v>134</v>
      </c>
      <c r="B157" s="172" t="s">
        <v>135</v>
      </c>
      <c r="C157" s="5" t="str">
        <f t="shared" si="15"/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 t="shared" si="16"/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 t="shared" si="17"/>
        <v>8</v>
      </c>
    </row>
    <row r="158" spans="1:16" hidden="1">
      <c r="A158" s="172" t="s">
        <v>328</v>
      </c>
      <c r="B158" s="172" t="s">
        <v>329</v>
      </c>
      <c r="C158" s="5" t="str">
        <f t="shared" si="15"/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 t="shared" si="16"/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 t="shared" si="17"/>
        <v>13</v>
      </c>
    </row>
    <row r="159" spans="1:16" hidden="1">
      <c r="A159" s="172" t="s">
        <v>67</v>
      </c>
      <c r="B159" s="172" t="s">
        <v>68</v>
      </c>
      <c r="C159" s="5" t="str">
        <f t="shared" si="15"/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 t="shared" si="16"/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 t="shared" si="17"/>
        <v>34</v>
      </c>
    </row>
    <row r="160" spans="1:16" hidden="1">
      <c r="A160" s="174" t="s">
        <v>363</v>
      </c>
      <c r="B160" s="174" t="s">
        <v>364</v>
      </c>
      <c r="C160" s="5" t="str">
        <f t="shared" si="15"/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 t="shared" si="16"/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 t="shared" si="17"/>
        <v>25</v>
      </c>
    </row>
    <row r="161" spans="1:16" hidden="1">
      <c r="A161" s="172" t="s">
        <v>368</v>
      </c>
      <c r="B161" s="172" t="s">
        <v>268</v>
      </c>
      <c r="C161" s="5" t="str">
        <f t="shared" si="15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16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17"/>
        <v>14</v>
      </c>
    </row>
    <row r="162" spans="1:16" ht="15.75" hidden="1">
      <c r="A162" s="175" t="s">
        <v>92</v>
      </c>
      <c r="B162" s="175" t="s">
        <v>93</v>
      </c>
      <c r="C162" s="5" t="str">
        <f t="shared" si="15"/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 t="shared" si="16"/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 t="shared" si="17"/>
        <v>15</v>
      </c>
    </row>
    <row r="163" spans="1:16" ht="15.75">
      <c r="A163" s="175" t="s">
        <v>113</v>
      </c>
      <c r="B163" s="175" t="s">
        <v>114</v>
      </c>
      <c r="C163" s="5" t="str">
        <f t="shared" si="15"/>
        <v>BEUVELOT Gaël</v>
      </c>
      <c r="D163" s="187" t="s">
        <v>9</v>
      </c>
      <c r="E163" s="142" t="s">
        <v>10</v>
      </c>
      <c r="F163" s="16">
        <f>'joueurs  '!F19</f>
        <v>11.9</v>
      </c>
      <c r="G163" s="86" t="s">
        <v>78</v>
      </c>
      <c r="H163" s="198">
        <v>533283215</v>
      </c>
      <c r="I163" s="141" t="str">
        <f t="shared" si="16"/>
        <v>H1</v>
      </c>
      <c r="J163" s="5">
        <f>'Feuille saisie score '!J19</f>
        <v>10</v>
      </c>
      <c r="K163" s="5">
        <f>'Feuille saisie score '!K19</f>
        <v>19</v>
      </c>
      <c r="L163" s="5">
        <f>'Feuille saisie score '!L19</f>
        <v>7</v>
      </c>
      <c r="M163" s="5">
        <f>'Feuille saisie score '!M19</f>
        <v>16</v>
      </c>
      <c r="N163" s="5">
        <f t="shared" si="17"/>
        <v>17</v>
      </c>
      <c r="P163" s="210"/>
    </row>
    <row r="164" spans="1:16" hidden="1">
      <c r="A164" s="172" t="s">
        <v>371</v>
      </c>
      <c r="B164" s="172" t="s">
        <v>372</v>
      </c>
      <c r="C164" s="5" t="str">
        <f t="shared" si="15"/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 t="shared" si="16"/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 t="shared" si="17"/>
        <v>11</v>
      </c>
    </row>
    <row r="165" spans="1:16" hidden="1">
      <c r="A165" s="172" t="s">
        <v>279</v>
      </c>
      <c r="B165" s="172" t="s">
        <v>280</v>
      </c>
      <c r="C165" s="5" t="str">
        <f t="shared" si="15"/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 t="shared" si="16"/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 t="shared" si="17"/>
        <v>15</v>
      </c>
    </row>
    <row r="166" spans="1:16" ht="15.75">
      <c r="A166" s="175" t="s">
        <v>107</v>
      </c>
      <c r="B166" s="175" t="s">
        <v>108</v>
      </c>
      <c r="C166" s="5" t="str">
        <f t="shared" ref="C166:C197" si="18">A166&amp;" "&amp;B166</f>
        <v>DECRESSAIN Amaury</v>
      </c>
      <c r="D166" s="187" t="s">
        <v>9</v>
      </c>
      <c r="E166" s="142" t="s">
        <v>10</v>
      </c>
      <c r="F166" s="16">
        <f>'joueurs  '!F44</f>
        <v>14.4</v>
      </c>
      <c r="G166" s="86" t="s">
        <v>78</v>
      </c>
      <c r="H166" s="202" t="s">
        <v>109</v>
      </c>
      <c r="I166" s="141" t="str">
        <f t="shared" si="16"/>
        <v>H1</v>
      </c>
      <c r="J166" s="5">
        <f>'Feuille saisie score '!J44</f>
        <v>2</v>
      </c>
      <c r="K166" s="5">
        <f>'Feuille saisie score '!K44</f>
        <v>9</v>
      </c>
      <c r="L166" s="5">
        <f>'Feuille saisie score '!L44</f>
        <v>13</v>
      </c>
      <c r="M166" s="5">
        <f>'Feuille saisie score '!M44</f>
        <v>25</v>
      </c>
      <c r="N166" s="5">
        <f t="shared" si="17"/>
        <v>15</v>
      </c>
      <c r="P166" s="210"/>
    </row>
    <row r="167" spans="1:16" ht="15.75" hidden="1">
      <c r="A167" s="185" t="s">
        <v>75</v>
      </c>
      <c r="B167" s="185" t="s">
        <v>76</v>
      </c>
      <c r="C167" s="5" t="str">
        <f t="shared" ref="C167:C169" si="19">A167&amp;" "&amp;B167</f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ref="I167:I169" si="20">IF(E167="H",IF(F167&lt;15.5,"H1",IF(F167&lt;24.5,"H2","H3")),IF(E167="F",IF(F167&lt;24.5,"F1","F2"),""))</f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ref="N167:N169" si="21">J167+L167</f>
        <v>21</v>
      </c>
    </row>
    <row r="168" spans="1:16" hidden="1">
      <c r="A168" s="177" t="s">
        <v>302</v>
      </c>
      <c r="B168" s="177" t="s">
        <v>303</v>
      </c>
      <c r="C168" s="5" t="str">
        <f t="shared" si="19"/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 t="shared" si="20"/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 t="shared" si="21"/>
        <v>23</v>
      </c>
    </row>
    <row r="169" spans="1:16" hidden="1">
      <c r="A169" s="172" t="s">
        <v>235</v>
      </c>
      <c r="B169" s="172" t="s">
        <v>236</v>
      </c>
      <c r="C169" s="5" t="str">
        <f t="shared" si="19"/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si="20"/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si="21"/>
        <v>22</v>
      </c>
    </row>
    <row r="170" spans="1:16">
      <c r="P170" s="210"/>
    </row>
    <row r="171" spans="1:16">
      <c r="P171" s="210"/>
    </row>
    <row r="172" spans="1:16">
      <c r="P172" s="210"/>
    </row>
    <row r="173" spans="1:16">
      <c r="P173" s="210"/>
    </row>
    <row r="174" spans="1:16">
      <c r="P174" s="210"/>
    </row>
    <row r="175" spans="1:16">
      <c r="P175" s="210"/>
    </row>
    <row r="176" spans="1:16">
      <c r="P176" s="210"/>
    </row>
    <row r="177" spans="16:16">
      <c r="P177" s="210"/>
    </row>
    <row r="178" spans="16:16">
      <c r="P178" s="210"/>
    </row>
    <row r="179" spans="16:16">
      <c r="P179" s="210"/>
    </row>
    <row r="180" spans="16:16">
      <c r="P180" s="210"/>
    </row>
    <row r="181" spans="16:16">
      <c r="P181" s="210"/>
    </row>
    <row r="182" spans="16:16">
      <c r="P182" s="210"/>
    </row>
    <row r="183" spans="16:16">
      <c r="P183" s="210"/>
    </row>
    <row r="184" spans="16:16">
      <c r="P184" s="210"/>
    </row>
    <row r="185" spans="16:16">
      <c r="P185" s="210"/>
    </row>
    <row r="186" spans="16:16">
      <c r="P186" s="210"/>
    </row>
    <row r="187" spans="16:16">
      <c r="P187" s="210"/>
    </row>
    <row r="188" spans="16:16">
      <c r="P188" s="210"/>
    </row>
    <row r="189" spans="16:16">
      <c r="P189" s="210"/>
    </row>
    <row r="190" spans="16:16">
      <c r="P190" s="210"/>
    </row>
    <row r="191" spans="16:16">
      <c r="P191" s="210"/>
    </row>
    <row r="192" spans="16:16">
      <c r="P192" s="210"/>
    </row>
    <row r="193" spans="16:16">
      <c r="P193" s="210"/>
    </row>
    <row r="194" spans="16:16">
      <c r="P194" s="210"/>
    </row>
    <row r="195" spans="16:16">
      <c r="P195" s="210"/>
    </row>
    <row r="196" spans="16:16">
      <c r="P196" s="210"/>
    </row>
    <row r="197" spans="16:16">
      <c r="P197" s="210"/>
    </row>
    <row r="198" spans="16:16">
      <c r="P198" s="210"/>
    </row>
    <row r="199" spans="16:16">
      <c r="P199" s="210"/>
    </row>
    <row r="200" spans="16:16">
      <c r="P200" s="210"/>
    </row>
    <row r="201" spans="16:16">
      <c r="P201" s="210"/>
    </row>
    <row r="202" spans="16:16">
      <c r="P202" s="210"/>
    </row>
    <row r="203" spans="16:16">
      <c r="P203" s="210"/>
    </row>
    <row r="204" spans="16:16">
      <c r="P204" s="210"/>
    </row>
    <row r="205" spans="16:16">
      <c r="P205" s="210"/>
    </row>
    <row r="206" spans="16:16">
      <c r="P206" s="210"/>
    </row>
    <row r="207" spans="16:16">
      <c r="P207" s="210"/>
    </row>
    <row r="208" spans="16:16">
      <c r="P208" s="210"/>
    </row>
    <row r="209" spans="16:16">
      <c r="P209" s="210"/>
    </row>
    <row r="210" spans="16:16">
      <c r="P210" s="210"/>
    </row>
    <row r="211" spans="16:16">
      <c r="P211" s="210"/>
    </row>
    <row r="212" spans="16:16">
      <c r="P212" s="210"/>
    </row>
    <row r="213" spans="16:16">
      <c r="P213" s="210"/>
    </row>
    <row r="214" spans="16:16">
      <c r="P214" s="210"/>
    </row>
    <row r="215" spans="16:16">
      <c r="P215" s="210"/>
    </row>
  </sheetData>
  <autoFilter ref="A2:N169">
    <filterColumn colId="3">
      <filters>
        <filter val="R"/>
        <filter val="S"/>
      </filters>
    </filterColumn>
    <filterColumn colId="4">
      <filters>
        <filter val="H"/>
      </filters>
    </filterColumn>
    <filterColumn colId="8">
      <filters>
        <filter val="H1"/>
      </filters>
    </filterColumn>
    <sortState ref="A6:N166">
      <sortCondition descending="1" ref="N2:N169"/>
    </sortState>
  </autoFilter>
  <mergeCells count="1">
    <mergeCell ref="C1:G1"/>
  </mergeCells>
  <conditionalFormatting sqref="I2:I1048576">
    <cfRule type="cellIs" dxfId="243" priority="5" operator="equal">
      <formula>"F2"</formula>
    </cfRule>
    <cfRule type="cellIs" dxfId="242" priority="6" operator="equal">
      <formula>"F1"</formula>
    </cfRule>
    <cfRule type="cellIs" dxfId="241" priority="7" operator="equal">
      <formula>"H3"</formula>
    </cfRule>
    <cfRule type="cellIs" dxfId="240" priority="8" operator="equal">
      <formula>"H2"</formula>
    </cfRule>
    <cfRule type="cellIs" dxfId="239" priority="9" operator="equal">
      <formula>"H1"</formula>
    </cfRule>
  </conditionalFormatting>
  <conditionalFormatting sqref="D2:D1048576">
    <cfRule type="cellIs" dxfId="238" priority="4" operator="equal">
      <formula>"E"</formula>
    </cfRule>
  </conditionalFormatting>
  <conditionalFormatting sqref="E2:E1048576">
    <cfRule type="cellIs" dxfId="237" priority="1" operator="equal">
      <formula>"H"</formula>
    </cfRule>
    <cfRule type="cellIs" dxfId="236" priority="2" operator="equal">
      <formula>"F"</formula>
    </cfRule>
    <cfRule type="cellIs" priority="3" operator="equal">
      <formula>"F"</formula>
    </cfRule>
  </conditionalFormatting>
  <dataValidations count="3">
    <dataValidation type="list" allowBlank="1" showInputMessage="1" showErrorMessage="1" sqref="D122:D138 D161:D167 D51:D63 D144:D158 D3:D31 D81:D117">
      <formula1>"S,E"</formula1>
    </dataValidation>
    <dataValidation type="list" allowBlank="1" showInputMessage="1" showErrorMessage="1" sqref="E168:E169 E122:E141 E51:E63 E144:E166 E3:E31 E81:E117">
      <formula1>"F,H"</formula1>
    </dataValidation>
    <dataValidation allowBlank="1" showInputMessage="1" showErrorMessage="1" errorTitle="mauvaise saisie" error="F pour Femme_x000a_H pour Homme" promptTitle="SAISIE OBLIGATOIRE SVP" prompt="merci !" sqref="E142:E143"/>
  </dataValidation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170"/>
  <sheetViews>
    <sheetView topLeftCell="C1" workbookViewId="0">
      <selection activeCell="Q28" sqref="Q28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customWidth="1"/>
    <col min="11" max="11" width="17.42578125" hidden="1" customWidth="1"/>
    <col min="12" max="12" width="17.42578125" customWidth="1"/>
    <col min="13" max="13" width="15" hidden="1" customWidth="1"/>
    <col min="14" max="14" width="16.28515625" customWidth="1"/>
  </cols>
  <sheetData>
    <row r="1" spans="1:17" ht="93.75" customHeight="1" thickBot="1">
      <c r="C1" s="321" t="s">
        <v>457</v>
      </c>
      <c r="D1" s="322"/>
      <c r="E1" s="322"/>
      <c r="F1" s="322"/>
      <c r="G1" s="322"/>
      <c r="H1" s="229"/>
      <c r="I1" s="229"/>
      <c r="J1" s="231" t="s">
        <v>452</v>
      </c>
      <c r="K1" s="229"/>
      <c r="L1" s="231" t="s">
        <v>440</v>
      </c>
      <c r="M1" s="232"/>
      <c r="N1" s="228"/>
    </row>
    <row r="2" spans="1:17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0" t="s">
        <v>456</v>
      </c>
    </row>
    <row r="3" spans="1:17" hidden="1">
      <c r="A3" s="172" t="s">
        <v>369</v>
      </c>
      <c r="B3" s="172" t="s">
        <v>370</v>
      </c>
      <c r="C3" s="5" t="str">
        <f t="shared" ref="C3:C7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7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J3+L3</f>
        <v>24</v>
      </c>
    </row>
    <row r="4" spans="1:17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7" si="2">J4+L4</f>
        <v>10</v>
      </c>
    </row>
    <row r="5" spans="1:17" hidden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12</v>
      </c>
    </row>
    <row r="6" spans="1:17" ht="15.75" hidden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38</v>
      </c>
    </row>
    <row r="7" spans="1:17" hidden="1">
      <c r="A7" s="172" t="s">
        <v>256</v>
      </c>
      <c r="B7" s="172" t="s">
        <v>257</v>
      </c>
      <c r="C7" s="5" t="str">
        <f t="shared" si="0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1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2"/>
        <v>20</v>
      </c>
    </row>
    <row r="8" spans="1:17" ht="15.75">
      <c r="A8" s="175" t="s">
        <v>94</v>
      </c>
      <c r="B8" s="175" t="s">
        <v>95</v>
      </c>
      <c r="C8" s="5" t="str">
        <f>A8&amp;" "&amp;B8</f>
        <v>DIZET Loïc</v>
      </c>
      <c r="D8" s="187" t="s">
        <v>9</v>
      </c>
      <c r="E8" s="142" t="s">
        <v>10</v>
      </c>
      <c r="F8" s="16">
        <f>'joueurs  '!F55</f>
        <v>15.7</v>
      </c>
      <c r="G8" s="86" t="s">
        <v>78</v>
      </c>
      <c r="H8" s="198">
        <v>43774199</v>
      </c>
      <c r="I8" s="141" t="str">
        <f>IF(E8="H",IF(F8&lt;15.5,"H1",IF(F8&lt;24.5,"H2","H3")),IF(E8="F",IF(F8&lt;24.5,"F1","F2"),""))</f>
        <v>H2</v>
      </c>
      <c r="J8" s="5">
        <f>'Feuille saisie score '!J55</f>
        <v>23</v>
      </c>
      <c r="K8" s="5">
        <f>'Feuille saisie score '!K55</f>
        <v>40</v>
      </c>
      <c r="L8" s="5">
        <f>'Feuille saisie score '!L55</f>
        <v>22</v>
      </c>
      <c r="M8" s="5">
        <f>'Feuille saisie score '!M55</f>
        <v>39</v>
      </c>
      <c r="N8" s="5">
        <f>J8+L8</f>
        <v>45</v>
      </c>
      <c r="P8" s="210"/>
      <c r="Q8" s="210"/>
    </row>
    <row r="9" spans="1:17">
      <c r="A9" s="172" t="s">
        <v>379</v>
      </c>
      <c r="B9" s="172" t="s">
        <v>380</v>
      </c>
      <c r="C9" s="5" t="str">
        <f>A9&amp;" "&amp;B9</f>
        <v>DARREAU SEBASTIEN</v>
      </c>
      <c r="D9" s="186" t="s">
        <v>9</v>
      </c>
      <c r="E9" s="156" t="s">
        <v>10</v>
      </c>
      <c r="F9" s="16">
        <f>'joueurs  '!F42</f>
        <v>15.9</v>
      </c>
      <c r="G9" s="90" t="s">
        <v>365</v>
      </c>
      <c r="H9" s="172">
        <v>530108197</v>
      </c>
      <c r="I9" s="141" t="str">
        <f>IF(E9="H",IF(F9&lt;15.5,"H1",IF(F9&lt;24.5,"H2","H3")),IF(E9="F",IF(F9&lt;24.5,"F1","F2"),""))</f>
        <v>H2</v>
      </c>
      <c r="J9" s="5">
        <f>'Feuille saisie score '!J42</f>
        <v>21</v>
      </c>
      <c r="K9" s="5">
        <f>'Feuille saisie score '!K42</f>
        <v>35</v>
      </c>
      <c r="L9" s="5">
        <f>'Feuille saisie score '!L42</f>
        <v>21</v>
      </c>
      <c r="M9" s="5">
        <f>'Feuille saisie score '!M42</f>
        <v>38</v>
      </c>
      <c r="N9" s="5">
        <f>J9+L9</f>
        <v>42</v>
      </c>
      <c r="P9" s="210"/>
      <c r="Q9" s="210"/>
    </row>
    <row r="10" spans="1:17" hidden="1">
      <c r="A10" s="177" t="s">
        <v>304</v>
      </c>
      <c r="B10" s="177" t="s">
        <v>68</v>
      </c>
      <c r="C10" s="5" t="str">
        <f>A10&amp;" "&amp;B10</f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>IF(E10="H",IF(F10&lt;15.5,"H1",IF(F10&lt;24.5,"H2","H3")),IF(E10="F",IF(F10&lt;24.5,"F1","F2"),""))</f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>J10+L10</f>
        <v>44</v>
      </c>
    </row>
    <row r="11" spans="1:17">
      <c r="A11" s="172" t="s">
        <v>12</v>
      </c>
      <c r="B11" s="172" t="s">
        <v>13</v>
      </c>
      <c r="C11" s="5" t="str">
        <f>A11&amp;" "&amp;B11</f>
        <v>DA COSTA Daniel</v>
      </c>
      <c r="D11" s="186" t="s">
        <v>9</v>
      </c>
      <c r="E11" s="10" t="s">
        <v>10</v>
      </c>
      <c r="F11" s="16">
        <f>'joueurs  '!F40</f>
        <v>22.6</v>
      </c>
      <c r="G11" s="163" t="s">
        <v>14</v>
      </c>
      <c r="H11" s="192">
        <v>3545300</v>
      </c>
      <c r="I11" s="141" t="str">
        <f>IF(E11="H",IF(F11&lt;15.5,"H1",IF(F11&lt;24.5,"H2","H3")),IF(E11="F",IF(F11&lt;24.5,"F1","F2"),""))</f>
        <v>H2</v>
      </c>
      <c r="J11" s="5">
        <f>'Feuille saisie score '!J40</f>
        <v>22</v>
      </c>
      <c r="K11" s="5">
        <f>'Feuille saisie score '!K40</f>
        <v>44</v>
      </c>
      <c r="L11" s="5">
        <f>'Feuille saisie score '!L40</f>
        <v>18</v>
      </c>
      <c r="M11" s="5">
        <f>'Feuille saisie score '!M40</f>
        <v>41</v>
      </c>
      <c r="N11" s="5">
        <f>J11+L11</f>
        <v>40</v>
      </c>
      <c r="P11" s="210"/>
      <c r="Q11" s="210"/>
    </row>
    <row r="12" spans="1:17" hidden="1">
      <c r="A12" s="174" t="s">
        <v>148</v>
      </c>
      <c r="B12" s="174" t="s">
        <v>50</v>
      </c>
      <c r="C12" s="5" t="str">
        <f>A12&amp;" "&amp;B12</f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>IF(E12="H",IF(F12&lt;15.5,"H1",IF(F12&lt;24.5,"H2","H3")),IF(E12="F",IF(F12&lt;24.5,"F1","F2"),""))</f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>J12+L12</f>
        <v>5</v>
      </c>
    </row>
    <row r="13" spans="1:17">
      <c r="A13" s="172" t="s">
        <v>245</v>
      </c>
      <c r="B13" s="172" t="s">
        <v>246</v>
      </c>
      <c r="C13" s="5" t="str">
        <f>A13&amp;" "&amp;B13</f>
        <v>GAMBILLO Franco</v>
      </c>
      <c r="D13" s="186" t="s">
        <v>9</v>
      </c>
      <c r="E13" s="150" t="s">
        <v>10</v>
      </c>
      <c r="F13" s="16">
        <f>'joueurs  '!F65</f>
        <v>19.2</v>
      </c>
      <c r="G13" s="66" t="s">
        <v>244</v>
      </c>
      <c r="H13" s="192">
        <v>521918187</v>
      </c>
      <c r="I13" s="141" t="str">
        <f>IF(E13="H",IF(F13&lt;15.5,"H1",IF(F13&lt;24.5,"H2","H3")),IF(E13="F",IF(F13&lt;24.5,"F1","F2"),""))</f>
        <v>H2</v>
      </c>
      <c r="J13" s="5">
        <f>'Feuille saisie score '!J65</f>
        <v>20</v>
      </c>
      <c r="K13" s="5">
        <f>'Feuille saisie score '!K65</f>
        <v>39</v>
      </c>
      <c r="L13" s="5">
        <f>'Feuille saisie score '!L65</f>
        <v>17</v>
      </c>
      <c r="M13" s="5">
        <f>'Feuille saisie score '!M65</f>
        <v>35</v>
      </c>
      <c r="N13" s="5">
        <f>J13+L13</f>
        <v>37</v>
      </c>
      <c r="P13" s="210"/>
      <c r="Q13" s="210"/>
    </row>
    <row r="14" spans="1:17" hidden="1">
      <c r="A14" s="172" t="s">
        <v>25</v>
      </c>
      <c r="B14" s="172" t="s">
        <v>26</v>
      </c>
      <c r="C14" s="5" t="str">
        <f>A14&amp;" "&amp;B14</f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>IF(E14="H",IF(F14&lt;15.5,"H1",IF(F14&lt;24.5,"H2","H3")),IF(E14="F",IF(F14&lt;24.5,"F1","F2"),""))</f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>J14+L14</f>
        <v>49</v>
      </c>
    </row>
    <row r="15" spans="1:17" hidden="1">
      <c r="A15" s="172" t="s">
        <v>25</v>
      </c>
      <c r="B15" s="172" t="s">
        <v>28</v>
      </c>
      <c r="C15" s="5" t="str">
        <f>A15&amp;" "&amp;B15</f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>IF(E15="H",IF(F15&lt;15.5,"H1",IF(F15&lt;24.5,"H2","H3")),IF(E15="F",IF(F15&lt;24.5,"F1","F2"),""))</f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>J15+L15</f>
        <v>30</v>
      </c>
    </row>
    <row r="16" spans="1:17">
      <c r="A16" s="174" t="s">
        <v>382</v>
      </c>
      <c r="B16" s="174" t="s">
        <v>383</v>
      </c>
      <c r="C16" s="5" t="str">
        <f>A16&amp;" "&amp;B16</f>
        <v>PIERRE  HERVE</v>
      </c>
      <c r="D16" s="186" t="s">
        <v>9</v>
      </c>
      <c r="E16" s="157" t="s">
        <v>10</v>
      </c>
      <c r="F16" s="16">
        <f>'joueurs  '!F134</f>
        <v>17.5</v>
      </c>
      <c r="G16" s="169" t="s">
        <v>384</v>
      </c>
      <c r="H16" s="197" t="s">
        <v>385</v>
      </c>
      <c r="I16" s="141" t="str">
        <f>IF(E16="H",IF(F16&lt;15.5,"H1",IF(F16&lt;24.5,"H2","H3")),IF(E16="F",IF(F16&lt;24.5,"F1","F2"),""))</f>
        <v>H2</v>
      </c>
      <c r="J16" s="5">
        <f>'Feuille saisie score '!J134</f>
        <v>18</v>
      </c>
      <c r="K16" s="5">
        <f>'Feuille saisie score '!K134</f>
        <v>34</v>
      </c>
      <c r="L16" s="5">
        <f>'Feuille saisie score '!L134</f>
        <v>19</v>
      </c>
      <c r="M16" s="5">
        <f>'Feuille saisie score '!M134</f>
        <v>37</v>
      </c>
      <c r="N16" s="5">
        <f>J16+L16</f>
        <v>37</v>
      </c>
      <c r="P16" s="210"/>
      <c r="Q16" s="210"/>
    </row>
    <row r="17" spans="1:17" hidden="1">
      <c r="A17" s="172" t="s">
        <v>407</v>
      </c>
      <c r="B17" s="172" t="s">
        <v>408</v>
      </c>
      <c r="C17" s="5" t="str">
        <f>A17&amp;" "&amp;B17</f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>IF(E17="H",IF(F17&lt;15.5,"H1",IF(F17&lt;24.5,"H2","H3")),IF(E17="F",IF(F17&lt;24.5,"F1","F2"),""))</f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>J17+L17</f>
        <v>6</v>
      </c>
    </row>
    <row r="18" spans="1:17" hidden="1">
      <c r="A18" s="172" t="s">
        <v>229</v>
      </c>
      <c r="B18" s="172" t="s">
        <v>230</v>
      </c>
      <c r="C18" s="5" t="str">
        <f>A18&amp;" "&amp;B18</f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>IF(E18="H",IF(F18&lt;15.5,"H1",IF(F18&lt;24.5,"H2","H3")),IF(E18="F",IF(F18&lt;24.5,"F1","F2"),""))</f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>J18+L18</f>
        <v>15</v>
      </c>
    </row>
    <row r="19" spans="1:17" hidden="1">
      <c r="A19" s="172" t="s">
        <v>390</v>
      </c>
      <c r="B19" s="172" t="s">
        <v>225</v>
      </c>
      <c r="C19" s="5" t="str">
        <f>A19&amp;" "&amp;B19</f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>IF(E19="H",IF(F19&lt;15.5,"H1",IF(F19&lt;24.5,"H2","H3")),IF(E19="F",IF(F19&lt;24.5,"F1","F2"),""))</f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>J19+L19</f>
        <v>30</v>
      </c>
    </row>
    <row r="20" spans="1:17" ht="15.75" hidden="1">
      <c r="A20" s="175" t="s">
        <v>113</v>
      </c>
      <c r="B20" s="175" t="s">
        <v>114</v>
      </c>
      <c r="C20" s="5" t="str">
        <f>A20&amp;" "&amp;B20</f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>IF(E20="H",IF(F20&lt;15.5,"H1",IF(F20&lt;24.5,"H2","H3")),IF(E20="F",IF(F20&lt;24.5,"F1","F2"),""))</f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>J20+L20</f>
        <v>17</v>
      </c>
    </row>
    <row r="21" spans="1:17" hidden="1">
      <c r="A21" s="172" t="s">
        <v>349</v>
      </c>
      <c r="B21" s="172" t="s">
        <v>350</v>
      </c>
      <c r="C21" s="5" t="str">
        <f>A21&amp;" "&amp;B21</f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>IF(E21="H",IF(F21&lt;15.5,"H1",IF(F21&lt;24.5,"H2","H3")),IF(E21="F",IF(F21&lt;24.5,"F1","F2"),""))</f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>J21+L21</f>
        <v>35</v>
      </c>
    </row>
    <row r="22" spans="1:17" ht="15.75" hidden="1">
      <c r="A22" s="175" t="s">
        <v>96</v>
      </c>
      <c r="B22" s="175" t="s">
        <v>54</v>
      </c>
      <c r="C22" s="5" t="str">
        <f>A22&amp;" "&amp;B22</f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>IF(E22="H",IF(F22&lt;15.5,"H1",IF(F22&lt;24.5,"H2","H3")),IF(E22="F",IF(F22&lt;24.5,"F1","F2"),""))</f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>J22+L22</f>
        <v>19</v>
      </c>
    </row>
    <row r="23" spans="1:17">
      <c r="A23" s="172" t="s">
        <v>362</v>
      </c>
      <c r="B23" s="172" t="s">
        <v>237</v>
      </c>
      <c r="C23" s="5" t="str">
        <f>A23&amp;" "&amp;B23</f>
        <v>DELWASSE NICOLAS</v>
      </c>
      <c r="D23" s="186" t="s">
        <v>9</v>
      </c>
      <c r="E23" s="145" t="s">
        <v>10</v>
      </c>
      <c r="F23" s="16">
        <f>'joueurs  '!F48</f>
        <v>18.399999999999999</v>
      </c>
      <c r="G23" s="89" t="s">
        <v>341</v>
      </c>
      <c r="H23" s="192">
        <v>541157186</v>
      </c>
      <c r="I23" s="141" t="str">
        <f>IF(E23="H",IF(F23&lt;15.5,"H1",IF(F23&lt;24.5,"H2","H3")),IF(E23="F",IF(F23&lt;24.5,"F1","F2"),""))</f>
        <v>H2</v>
      </c>
      <c r="J23" s="5">
        <f>'Feuille saisie score '!J48</f>
        <v>21</v>
      </c>
      <c r="K23" s="5">
        <f>'Feuille saisie score '!K48</f>
        <v>39</v>
      </c>
      <c r="L23" s="5">
        <f>'Feuille saisie score '!L48</f>
        <v>15</v>
      </c>
      <c r="M23" s="5">
        <f>'Feuille saisie score '!M48</f>
        <v>32</v>
      </c>
      <c r="N23" s="5">
        <f>J23+L23</f>
        <v>36</v>
      </c>
      <c r="P23" s="210"/>
      <c r="Q23" s="210"/>
    </row>
    <row r="24" spans="1:17">
      <c r="A24" s="172" t="s">
        <v>342</v>
      </c>
      <c r="B24" s="172" t="s">
        <v>343</v>
      </c>
      <c r="C24" s="5" t="str">
        <f>A24&amp;" "&amp;B24</f>
        <v>FRANCHI ANTOINE</v>
      </c>
      <c r="D24" s="186" t="s">
        <v>9</v>
      </c>
      <c r="E24" s="145" t="s">
        <v>10</v>
      </c>
      <c r="F24" s="16">
        <f>'joueurs  '!F64</f>
        <v>21.5</v>
      </c>
      <c r="G24" s="89" t="s">
        <v>341</v>
      </c>
      <c r="H24" s="192">
        <v>519009066</v>
      </c>
      <c r="I24" s="141" t="str">
        <f>IF(E24="H",IF(F24&lt;15.5,"H1",IF(F24&lt;24.5,"H2","H3")),IF(E24="F",IF(F24&lt;24.5,"F1","F2"),""))</f>
        <v>H2</v>
      </c>
      <c r="J24" s="5">
        <f>'Feuille saisie score '!J64</f>
        <v>15</v>
      </c>
      <c r="K24" s="5">
        <f>'Feuille saisie score '!K64</f>
        <v>36</v>
      </c>
      <c r="L24" s="5">
        <f>'Feuille saisie score '!L64</f>
        <v>18</v>
      </c>
      <c r="M24" s="5">
        <f>'Feuille saisie score '!M64</f>
        <v>40</v>
      </c>
      <c r="N24" s="5">
        <f>J24+L24</f>
        <v>33</v>
      </c>
      <c r="P24" s="210"/>
      <c r="Q24" s="210"/>
    </row>
    <row r="25" spans="1:17">
      <c r="A25" s="174" t="s">
        <v>339</v>
      </c>
      <c r="B25" s="174" t="s">
        <v>340</v>
      </c>
      <c r="C25" s="5" t="str">
        <f>A25&amp;" "&amp;B25</f>
        <v>PARISSE JEAN-LOUIS</v>
      </c>
      <c r="D25" s="186" t="s">
        <v>9</v>
      </c>
      <c r="E25" s="145" t="s">
        <v>10</v>
      </c>
      <c r="F25" s="16">
        <f>'joueurs  '!F124</f>
        <v>16</v>
      </c>
      <c r="G25" s="89" t="s">
        <v>341</v>
      </c>
      <c r="H25" s="192">
        <v>44719097</v>
      </c>
      <c r="I25" s="141" t="str">
        <f>IF(E25="H",IF(F25&lt;15.5,"H1",IF(F25&lt;24.5,"H2","H3")),IF(E25="F",IF(F25&lt;24.5,"F1","F2"),""))</f>
        <v>H2</v>
      </c>
      <c r="J25" s="5">
        <f>'Feuille saisie score '!J124</f>
        <v>12</v>
      </c>
      <c r="K25" s="5">
        <f>'Feuille saisie score '!K124</f>
        <v>24</v>
      </c>
      <c r="L25" s="5">
        <f>'Feuille saisie score '!L124</f>
        <v>21</v>
      </c>
      <c r="M25" s="5">
        <f>'Feuille saisie score '!M124</f>
        <v>37</v>
      </c>
      <c r="N25" s="5">
        <f>J25+L25</f>
        <v>33</v>
      </c>
      <c r="P25" s="210"/>
      <c r="Q25" s="210"/>
    </row>
    <row r="26" spans="1:17">
      <c r="A26" s="172" t="s">
        <v>345</v>
      </c>
      <c r="B26" s="172" t="s">
        <v>166</v>
      </c>
      <c r="C26" s="5" t="str">
        <f>A26&amp;" "&amp;B26</f>
        <v>BARROT MICHEL</v>
      </c>
      <c r="D26" s="186" t="s">
        <v>9</v>
      </c>
      <c r="E26" s="145" t="s">
        <v>10</v>
      </c>
      <c r="F26" s="16">
        <f>'joueurs  '!F10</f>
        <v>18.5</v>
      </c>
      <c r="G26" s="89" t="s">
        <v>341</v>
      </c>
      <c r="H26" s="192">
        <v>520164109</v>
      </c>
      <c r="I26" s="141" t="str">
        <f>IF(E26="H",IF(F26&lt;15.5,"H1",IF(F26&lt;24.5,"H2","H3")),IF(E26="F",IF(F26&lt;24.5,"F1","F2"),""))</f>
        <v>H2</v>
      </c>
      <c r="J26" s="5">
        <f>'Feuille saisie score '!J10</f>
        <v>15</v>
      </c>
      <c r="K26" s="5">
        <f>'Feuille saisie score '!K10</f>
        <v>30</v>
      </c>
      <c r="L26" s="5">
        <f>'Feuille saisie score '!L10</f>
        <v>15</v>
      </c>
      <c r="M26" s="5">
        <f>'Feuille saisie score '!M10</f>
        <v>32</v>
      </c>
      <c r="N26" s="5">
        <f>J26+L26</f>
        <v>30</v>
      </c>
      <c r="P26" s="210"/>
      <c r="Q26" s="210"/>
    </row>
    <row r="27" spans="1:17" hidden="1">
      <c r="A27" s="172" t="s">
        <v>129</v>
      </c>
      <c r="B27" s="172" t="s">
        <v>130</v>
      </c>
      <c r="C27" s="5" t="str">
        <f>A27&amp;" "&amp;B27</f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>IF(E27="H",IF(F27&lt;15.5,"H1",IF(F27&lt;24.5,"H2","H3")),IF(E27="F",IF(F27&lt;24.5,"F1","F2"),""))</f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>J27+L27</f>
        <v>8</v>
      </c>
    </row>
    <row r="28" spans="1:17" ht="30">
      <c r="A28" s="172" t="s">
        <v>15</v>
      </c>
      <c r="B28" s="172" t="s">
        <v>16</v>
      </c>
      <c r="C28" s="5" t="str">
        <f>A28&amp;" "&amp;B28</f>
        <v>BRKIC Alexandre</v>
      </c>
      <c r="D28" s="186" t="s">
        <v>9</v>
      </c>
      <c r="E28" s="10" t="s">
        <v>10</v>
      </c>
      <c r="F28" s="16">
        <f>'joueurs  '!F25</f>
        <v>19</v>
      </c>
      <c r="G28" s="163" t="s">
        <v>14</v>
      </c>
      <c r="H28" s="196">
        <v>48647147</v>
      </c>
      <c r="I28" s="141" t="str">
        <f>IF(E28="H",IF(F28&lt;15.5,"H1",IF(F28&lt;24.5,"H2","H3")),IF(E28="F",IF(F28&lt;24.5,"F1","F2"),""))</f>
        <v>H2</v>
      </c>
      <c r="J28" s="5">
        <f>'Feuille saisie score '!J25</f>
        <v>18</v>
      </c>
      <c r="K28" s="5">
        <f>'Feuille saisie score '!K25</f>
        <v>34</v>
      </c>
      <c r="L28" s="5">
        <f>'Feuille saisie score '!L25</f>
        <v>12</v>
      </c>
      <c r="M28" s="5">
        <f>'Feuille saisie score '!M25</f>
        <v>26</v>
      </c>
      <c r="N28" s="5">
        <f>J28+L28</f>
        <v>30</v>
      </c>
      <c r="P28" s="210"/>
      <c r="Q28" s="210"/>
    </row>
    <row r="29" spans="1:17" hidden="1">
      <c r="A29" s="172" t="s">
        <v>132</v>
      </c>
      <c r="B29" s="172" t="s">
        <v>133</v>
      </c>
      <c r="C29" s="5" t="str">
        <f>A29&amp;" "&amp;B29</f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>IF(E29="H",IF(F29&lt;15.5,"H1",IF(F29&lt;24.5,"H2","H3")),IF(E29="F",IF(F29&lt;24.5,"F1","F2"),""))</f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>J29+L29</f>
        <v>18</v>
      </c>
    </row>
    <row r="30" spans="1:17" hidden="1">
      <c r="A30" s="172" t="s">
        <v>55</v>
      </c>
      <c r="B30" s="172" t="s">
        <v>56</v>
      </c>
      <c r="C30" s="5" t="str">
        <f>A30&amp;" "&amp;B30</f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>IF(E30="H",IF(F30&lt;15.5,"H1",IF(F30&lt;24.5,"H2","H3")),IF(E30="F",IF(F30&lt;24.5,"F1","F2"),""))</f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>J30+L30</f>
        <v>9</v>
      </c>
    </row>
    <row r="31" spans="1:17" hidden="1">
      <c r="A31" s="172" t="s">
        <v>55</v>
      </c>
      <c r="B31" s="172" t="s">
        <v>57</v>
      </c>
      <c r="C31" s="5" t="str">
        <f>A31&amp;" "&amp;B31</f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>IF(E31="H",IF(F31&lt;15.5,"H1",IF(F31&lt;24.5,"H2","H3")),IF(E31="F",IF(F31&lt;24.5,"F1","F2"),""))</f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>J31+L31</f>
        <v>24</v>
      </c>
    </row>
    <row r="32" spans="1:17" ht="15.75">
      <c r="A32" s="173" t="s">
        <v>194</v>
      </c>
      <c r="B32" s="173" t="s">
        <v>195</v>
      </c>
      <c r="C32" s="5" t="str">
        <f>A32&amp;" "&amp;B32</f>
        <v>LIGOUGNE  JEAN CHRISTOPHE</v>
      </c>
      <c r="D32" s="187" t="s">
        <v>9</v>
      </c>
      <c r="E32" s="148" t="s">
        <v>10</v>
      </c>
      <c r="F32" s="16">
        <f>'joueurs  '!F100</f>
        <v>16.2</v>
      </c>
      <c r="G32" s="80" t="s">
        <v>190</v>
      </c>
      <c r="H32" s="192">
        <v>520895203</v>
      </c>
      <c r="I32" s="141" t="str">
        <f>IF(E32="H",IF(F32&lt;15.5,"H1",IF(F32&lt;24.5,"H2","H3")),IF(E32="F",IF(F32&lt;24.5,"F1","F2"),""))</f>
        <v>H2</v>
      </c>
      <c r="J32" s="5">
        <f>'Feuille saisie score '!J100</f>
        <v>15</v>
      </c>
      <c r="K32" s="5">
        <f>'Feuille saisie score '!K100</f>
        <v>30</v>
      </c>
      <c r="L32" s="5">
        <f>'Feuille saisie score '!L100</f>
        <v>15</v>
      </c>
      <c r="M32" s="5">
        <f>'Feuille saisie score '!M100</f>
        <v>28</v>
      </c>
      <c r="N32" s="5">
        <f>J32+L32</f>
        <v>30</v>
      </c>
      <c r="P32" s="210"/>
      <c r="Q32" s="210"/>
    </row>
    <row r="33" spans="1:17" hidden="1">
      <c r="A33" s="172" t="s">
        <v>32</v>
      </c>
      <c r="B33" s="172" t="s">
        <v>33</v>
      </c>
      <c r="C33" s="5" t="str">
        <f>A33&amp;" "&amp;B33</f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>IF(E33="H",IF(F33&lt;15.5,"H1",IF(F33&lt;24.5,"H2","H3")),IF(E33="F",IF(F33&lt;24.5,"F1","F2"),""))</f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>J33+L33</f>
        <v>15</v>
      </c>
    </row>
    <row r="34" spans="1:17" ht="15.75" hidden="1">
      <c r="A34" s="175" t="s">
        <v>115</v>
      </c>
      <c r="B34" s="175" t="s">
        <v>116</v>
      </c>
      <c r="C34" s="5" t="str">
        <f>A34&amp;" "&amp;B34</f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>IF(E34="H",IF(F34&lt;15.5,"H1",IF(F34&lt;24.5,"H2","H3")),IF(E34="F",IF(F34&lt;24.5,"F1","F2"),""))</f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>J34+L34</f>
        <v>9</v>
      </c>
    </row>
    <row r="35" spans="1:17" hidden="1">
      <c r="A35" s="172" t="s">
        <v>249</v>
      </c>
      <c r="B35" s="172" t="s">
        <v>250</v>
      </c>
      <c r="C35" s="5" t="str">
        <f>A35&amp;" "&amp;B35</f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>IF(E35="H",IF(F35&lt;15.5,"H1",IF(F35&lt;24.5,"H2","H3")),IF(E35="F",IF(F35&lt;24.5,"F1","F2"),""))</f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>J35+L35</f>
        <v>48</v>
      </c>
    </row>
    <row r="36" spans="1:17">
      <c r="A36" s="178" t="s">
        <v>79</v>
      </c>
      <c r="B36" s="178" t="s">
        <v>72</v>
      </c>
      <c r="C36" s="5" t="str">
        <f>A36&amp;" "&amp;B36</f>
        <v>MEROUR Stéphane</v>
      </c>
      <c r="D36" s="187" t="s">
        <v>9</v>
      </c>
      <c r="E36" s="142" t="s">
        <v>10</v>
      </c>
      <c r="F36" s="16">
        <f>'joueurs  '!F112</f>
        <v>19.5</v>
      </c>
      <c r="G36" s="86" t="s">
        <v>78</v>
      </c>
      <c r="H36" s="202" t="s">
        <v>81</v>
      </c>
      <c r="I36" s="141" t="str">
        <f>IF(E36="H",IF(F36&lt;15.5,"H1",IF(F36&lt;24.5,"H2","H3")),IF(E36="F",IF(F36&lt;24.5,"F1","F2"),""))</f>
        <v>H2</v>
      </c>
      <c r="J36" s="5">
        <f>'Feuille saisie score '!J112</f>
        <v>18</v>
      </c>
      <c r="K36" s="5">
        <f>'Feuille saisie score '!K112</f>
        <v>36</v>
      </c>
      <c r="L36" s="5">
        <f>'Feuille saisie score '!L112</f>
        <v>12</v>
      </c>
      <c r="M36" s="5">
        <f>'Feuille saisie score '!M112</f>
        <v>30</v>
      </c>
      <c r="N36" s="5">
        <f>J36+L36</f>
        <v>30</v>
      </c>
      <c r="P36" s="210"/>
      <c r="Q36" s="210"/>
    </row>
    <row r="37" spans="1:17" hidden="1">
      <c r="A37" s="172" t="s">
        <v>45</v>
      </c>
      <c r="B37" s="172" t="s">
        <v>46</v>
      </c>
      <c r="C37" s="5" t="str">
        <f>A37&amp;" "&amp;B37</f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>IF(E37="H",IF(F37&lt;15.5,"H1",IF(F37&lt;24.5,"H2","H3")),IF(E37="F",IF(F37&lt;24.5,"F1","F2"),""))</f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>J37+L37</f>
        <v>16</v>
      </c>
    </row>
    <row r="38" spans="1:17" hidden="1">
      <c r="A38" s="172" t="s">
        <v>215</v>
      </c>
      <c r="B38" s="172" t="s">
        <v>216</v>
      </c>
      <c r="C38" s="5" t="str">
        <f>A38&amp;" "&amp;B38</f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>IF(E38="H",IF(F38&lt;15.5,"H1",IF(F38&lt;24.5,"H2","H3")),IF(E38="F",IF(F38&lt;24.5,"F1","F2"),""))</f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>J38+L38</f>
        <v>28</v>
      </c>
    </row>
    <row r="39" spans="1:17" ht="15.75" hidden="1">
      <c r="A39" s="178" t="s">
        <v>82</v>
      </c>
      <c r="B39" s="178" t="s">
        <v>83</v>
      </c>
      <c r="C39" s="5" t="str">
        <f>A39&amp;" "&amp;B39</f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>IF(E39="H",IF(F39&lt;15.5,"H1",IF(F39&lt;24.5,"H2","H3")),IF(E39="F",IF(F39&lt;24.5,"F1","F2"),""))</f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>J39+L39</f>
        <v>12</v>
      </c>
    </row>
    <row r="40" spans="1:17">
      <c r="A40" s="174" t="s">
        <v>305</v>
      </c>
      <c r="B40" s="174" t="s">
        <v>263</v>
      </c>
      <c r="C40" s="5" t="str">
        <f>A40&amp;" "&amp;B40</f>
        <v>REVEL STEPHANE</v>
      </c>
      <c r="D40" s="186" t="s">
        <v>9</v>
      </c>
      <c r="E40" s="154" t="s">
        <v>10</v>
      </c>
      <c r="F40" s="16">
        <f>'joueurs  '!F143</f>
        <v>19.8</v>
      </c>
      <c r="G40" s="80" t="s">
        <v>306</v>
      </c>
      <c r="H40" s="195" t="s">
        <v>307</v>
      </c>
      <c r="I40" s="141" t="str">
        <f>IF(E40="H",IF(F40&lt;15.5,"H1",IF(F40&lt;24.5,"H2","H3")),IF(E40="F",IF(F40&lt;24.5,"F1","F2"),""))</f>
        <v>H2</v>
      </c>
      <c r="J40" s="5">
        <f>'Feuille saisie score '!J143</f>
        <v>14</v>
      </c>
      <c r="K40" s="5">
        <f>'Feuille saisie score '!K143</f>
        <v>33</v>
      </c>
      <c r="L40" s="5">
        <f>'Feuille saisie score '!L143</f>
        <v>16</v>
      </c>
      <c r="M40" s="5">
        <f>'Feuille saisie score '!M143</f>
        <v>35</v>
      </c>
      <c r="N40" s="5">
        <f>J40+L40</f>
        <v>30</v>
      </c>
      <c r="P40" s="210"/>
      <c r="Q40" s="210"/>
    </row>
    <row r="41" spans="1:17">
      <c r="A41" s="174" t="s">
        <v>399</v>
      </c>
      <c r="B41" s="174" t="s">
        <v>400</v>
      </c>
      <c r="C41" s="5" t="str">
        <f>A41&amp;" "&amp;B41</f>
        <v>SEMBLAT Charles Carol</v>
      </c>
      <c r="D41" s="186" t="s">
        <v>9</v>
      </c>
      <c r="E41" s="95" t="s">
        <v>10</v>
      </c>
      <c r="F41" s="16">
        <f>'joueurs  '!F153</f>
        <v>18.7</v>
      </c>
      <c r="G41" s="14" t="s">
        <v>391</v>
      </c>
      <c r="H41" s="197" t="s">
        <v>401</v>
      </c>
      <c r="I41" s="141" t="str">
        <f>IF(E41="H",IF(F41&lt;15.5,"H1",IF(F41&lt;24.5,"H2","H3")),IF(E41="F",IF(F41&lt;24.5,"F1","F2"),""))</f>
        <v>H2</v>
      </c>
      <c r="J41" s="5">
        <f>'Feuille saisie score '!J153</f>
        <v>19</v>
      </c>
      <c r="K41" s="5">
        <f>'Feuille saisie score '!K153</f>
        <v>36</v>
      </c>
      <c r="L41" s="5">
        <f>'Feuille saisie score '!L153</f>
        <v>11</v>
      </c>
      <c r="M41" s="5">
        <f>'Feuille saisie score '!M153</f>
        <v>27</v>
      </c>
      <c r="N41" s="5">
        <f>J41+L41</f>
        <v>30</v>
      </c>
      <c r="P41" s="210"/>
      <c r="Q41" s="210"/>
    </row>
    <row r="42" spans="1:17" hidden="1">
      <c r="A42" s="172" t="s">
        <v>151</v>
      </c>
      <c r="B42" s="172" t="s">
        <v>152</v>
      </c>
      <c r="C42" s="5" t="str">
        <f>A42&amp;" "&amp;B42</f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>IF(E42="H",IF(F42&lt;15.5,"H1",IF(F42&lt;24.5,"H2","H3")),IF(E42="F",IF(F42&lt;24.5,"F1","F2"),""))</f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>J42+L42</f>
        <v>21</v>
      </c>
    </row>
    <row r="43" spans="1:17">
      <c r="A43" s="172" t="s">
        <v>138</v>
      </c>
      <c r="B43" s="172" t="s">
        <v>50</v>
      </c>
      <c r="C43" s="5" t="str">
        <f>A43&amp;" "&amp;B43</f>
        <v>BATAILLE Philippe</v>
      </c>
      <c r="D43" s="186" t="s">
        <v>9</v>
      </c>
      <c r="E43" s="144" t="s">
        <v>10</v>
      </c>
      <c r="F43" s="16">
        <f>'joueurs  '!F12</f>
        <v>19.3</v>
      </c>
      <c r="G43" s="35" t="s">
        <v>139</v>
      </c>
      <c r="H43" s="192">
        <v>48652194</v>
      </c>
      <c r="I43" s="141" t="str">
        <f>IF(E43="H",IF(F43&lt;15.5,"H1",IF(F43&lt;24.5,"H2","H3")),IF(E43="F",IF(F43&lt;24.5,"F1","F2"),""))</f>
        <v>H2</v>
      </c>
      <c r="J43" s="5">
        <f>'Feuille saisie score '!J12</f>
        <v>10</v>
      </c>
      <c r="K43" s="5">
        <f>'Feuille saisie score '!K12</f>
        <v>23</v>
      </c>
      <c r="L43" s="5">
        <f>'Feuille saisie score '!L12</f>
        <v>19</v>
      </c>
      <c r="M43" s="5">
        <f>'Feuille saisie score '!M12</f>
        <v>33</v>
      </c>
      <c r="N43" s="5">
        <f>J43+L43</f>
        <v>29</v>
      </c>
      <c r="P43" s="210"/>
      <c r="Q43" s="210"/>
    </row>
    <row r="44" spans="1:17" hidden="1">
      <c r="A44" s="172" t="s">
        <v>294</v>
      </c>
      <c r="B44" s="172" t="s">
        <v>295</v>
      </c>
      <c r="C44" s="5" t="str">
        <f>A44&amp;" "&amp;B44</f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>IF(E44="H",IF(F44&lt;15.5,"H1",IF(F44&lt;24.5,"H2","H3")),IF(E44="F",IF(F44&lt;24.5,"F1","F2"),""))</f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>J44+L44</f>
        <v>21</v>
      </c>
    </row>
    <row r="45" spans="1:17" ht="15.75" hidden="1">
      <c r="A45" s="175" t="s">
        <v>107</v>
      </c>
      <c r="B45" s="175" t="s">
        <v>108</v>
      </c>
      <c r="C45" s="5" t="str">
        <f>A45&amp;" "&amp;B45</f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>IF(E45="H",IF(F45&lt;15.5,"H1",IF(F45&lt;24.5,"H2","H3")),IF(E45="F",IF(F45&lt;24.5,"F1","F2"),""))</f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>J45+L45</f>
        <v>15</v>
      </c>
    </row>
    <row r="46" spans="1:17">
      <c r="A46" s="174" t="s">
        <v>226</v>
      </c>
      <c r="B46" s="174" t="s">
        <v>227</v>
      </c>
      <c r="C46" s="5" t="str">
        <f>A46&amp;" "&amp;B46</f>
        <v>ROLLAND Gautier</v>
      </c>
      <c r="D46" s="186" t="s">
        <v>9</v>
      </c>
      <c r="E46" s="62" t="s">
        <v>10</v>
      </c>
      <c r="F46" s="16">
        <f>'joueurs  '!F148</f>
        <v>22.5</v>
      </c>
      <c r="G46" s="61" t="s">
        <v>228</v>
      </c>
      <c r="H46" s="192">
        <v>528886226</v>
      </c>
      <c r="I46" s="141" t="str">
        <f>IF(E46="H",IF(F46&lt;15.5,"H1",IF(F46&lt;24.5,"H2","H3")),IF(E46="F",IF(F46&lt;24.5,"F1","F2"),""))</f>
        <v>H2</v>
      </c>
      <c r="J46" s="5">
        <f>'Feuille saisie score '!J148</f>
        <v>15</v>
      </c>
      <c r="K46" s="5">
        <f>'Feuille saisie score '!K148</f>
        <v>32</v>
      </c>
      <c r="L46" s="5">
        <f>'Feuille saisie score '!L148</f>
        <v>13</v>
      </c>
      <c r="M46" s="5">
        <f>'Feuille saisie score '!M148</f>
        <v>31</v>
      </c>
      <c r="N46" s="5">
        <f>J46+L46</f>
        <v>28</v>
      </c>
      <c r="P46" s="210"/>
      <c r="Q46" s="210"/>
    </row>
    <row r="47" spans="1:17" hidden="1">
      <c r="A47" s="179" t="s">
        <v>301</v>
      </c>
      <c r="B47" s="179" t="s">
        <v>64</v>
      </c>
      <c r="C47" s="5" t="str">
        <f>A47&amp;" "&amp;B47</f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>IF(E47="H",IF(F47&lt;15.5,"H1",IF(F47&lt;24.5,"H2","H3")),IF(E47="F",IF(F47&lt;24.5,"F1","F2"),""))</f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>J47+L47</f>
        <v>22</v>
      </c>
    </row>
    <row r="48" spans="1:17" hidden="1">
      <c r="A48" s="172" t="s">
        <v>290</v>
      </c>
      <c r="B48" s="172" t="s">
        <v>291</v>
      </c>
      <c r="C48" s="5" t="str">
        <f>A48&amp;" "&amp;B48</f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>IF(E48="H",IF(F48&lt;15.5,"H1",IF(F48&lt;24.5,"H2","H3")),IF(E48="F",IF(F48&lt;24.5,"F1","F2"),""))</f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>J48+L48</f>
        <v>11</v>
      </c>
    </row>
    <row r="49" spans="1:17">
      <c r="A49" s="172" t="s">
        <v>321</v>
      </c>
      <c r="B49" s="172" t="s">
        <v>322</v>
      </c>
      <c r="C49" s="5" t="str">
        <f>A49&amp;" "&amp;B49</f>
        <v>DUEZ Pascal</v>
      </c>
      <c r="D49" s="186" t="s">
        <v>9</v>
      </c>
      <c r="E49" s="144" t="s">
        <v>10</v>
      </c>
      <c r="F49" s="16">
        <f>'joueurs  '!F56</f>
        <v>23.3</v>
      </c>
      <c r="G49" s="35" t="s">
        <v>323</v>
      </c>
      <c r="H49" s="192">
        <v>539064209</v>
      </c>
      <c r="I49" s="141" t="str">
        <f>IF(E49="H",IF(F49&lt;15.5,"H1",IF(F49&lt;24.5,"H2","H3")),IF(E49="F",IF(F49&lt;24.5,"F1","F2"),""))</f>
        <v>H2</v>
      </c>
      <c r="J49" s="5">
        <f>'Feuille saisie score '!J56</f>
        <v>16</v>
      </c>
      <c r="K49" s="5">
        <f>'Feuille saisie score '!K56</f>
        <v>38</v>
      </c>
      <c r="L49" s="5">
        <f>'Feuille saisie score '!L56</f>
        <v>11</v>
      </c>
      <c r="M49" s="5">
        <f>'Feuille saisie score '!M56</f>
        <v>35</v>
      </c>
      <c r="N49" s="5">
        <f>J49+L49</f>
        <v>27</v>
      </c>
      <c r="P49" s="210"/>
      <c r="Q49" s="210"/>
    </row>
    <row r="50" spans="1:17" hidden="1">
      <c r="A50" s="172" t="s">
        <v>150</v>
      </c>
      <c r="B50" s="172" t="s">
        <v>28</v>
      </c>
      <c r="C50" s="5" t="str">
        <f>A50&amp;" "&amp;B50</f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>IF(E50="H",IF(F50&lt;15.5,"H1",IF(F50&lt;24.5,"H2","H3")),IF(E50="F",IF(F50&lt;24.5,"F1","F2"),""))</f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>J50+L50</f>
        <v>4</v>
      </c>
    </row>
    <row r="51" spans="1:17" ht="15.75" hidden="1">
      <c r="A51" s="176" t="s">
        <v>158</v>
      </c>
      <c r="B51" s="176" t="s">
        <v>159</v>
      </c>
      <c r="C51" s="5" t="str">
        <f>A51&amp;" "&amp;B51</f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>IF(E51="H",IF(F51&lt;15.5,"H1",IF(F51&lt;24.5,"H2","H3")),IF(E51="F",IF(F51&lt;24.5,"F1","F2"),""))</f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>J51+L51</f>
        <v>40</v>
      </c>
    </row>
    <row r="52" spans="1:17" ht="15.75" hidden="1">
      <c r="A52" s="176" t="s">
        <v>158</v>
      </c>
      <c r="B52" s="176" t="s">
        <v>162</v>
      </c>
      <c r="C52" s="5" t="str">
        <f>A52&amp;" "&amp;B52</f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>IF(E52="H",IF(F52&lt;15.5,"H1",IF(F52&lt;24.5,"H2","H3")),IF(E52="F",IF(F52&lt;24.5,"F1","F2"),""))</f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>J52+L52</f>
        <v>29</v>
      </c>
    </row>
    <row r="53" spans="1:17" hidden="1">
      <c r="A53" s="172" t="s">
        <v>356</v>
      </c>
      <c r="B53" s="172" t="s">
        <v>268</v>
      </c>
      <c r="C53" s="5" t="str">
        <f>A53&amp;" "&amp;B53</f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>IF(E53="H",IF(F53&lt;15.5,"H1",IF(F53&lt;24.5,"H2","H3")),IF(E53="F",IF(F53&lt;24.5,"F1","F2"),""))</f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>J53+L53</f>
        <v>23</v>
      </c>
    </row>
    <row r="54" spans="1:17" ht="15.75" hidden="1">
      <c r="A54" s="180" t="s">
        <v>187</v>
      </c>
      <c r="B54" s="180" t="s">
        <v>188</v>
      </c>
      <c r="C54" s="5" t="str">
        <f>A54&amp;" "&amp;B54</f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>IF(E54="H",IF(F54&lt;15.5,"H1",IF(F54&lt;24.5,"H2","H3")),IF(E54="F",IF(F54&lt;24.5,"F1","F2"),""))</f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>J54+L54</f>
        <v>26</v>
      </c>
    </row>
    <row r="55" spans="1:17" hidden="1">
      <c r="A55" s="174" t="s">
        <v>211</v>
      </c>
      <c r="B55" s="174" t="s">
        <v>212</v>
      </c>
      <c r="C55" s="5" t="str">
        <f>A55&amp;" "&amp;B55</f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>IF(E55="H",IF(F55&lt;15.5,"H1",IF(F55&lt;24.5,"H2","H3")),IF(E55="F",IF(F55&lt;24.5,"F1","F2"),""))</f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>J55+L55</f>
        <v>48</v>
      </c>
    </row>
    <row r="56" spans="1:17">
      <c r="A56" s="172" t="s">
        <v>357</v>
      </c>
      <c r="B56" s="172" t="s">
        <v>358</v>
      </c>
      <c r="C56" s="5" t="str">
        <f>A56&amp;" "&amp;B56</f>
        <v>BEAUDOUIN ROMAIN</v>
      </c>
      <c r="D56" s="186" t="s">
        <v>9</v>
      </c>
      <c r="E56" s="145" t="s">
        <v>10</v>
      </c>
      <c r="F56" s="16">
        <f>'joueurs  '!F15</f>
        <v>17.5</v>
      </c>
      <c r="G56" s="89" t="s">
        <v>341</v>
      </c>
      <c r="H56" s="192">
        <v>542293250</v>
      </c>
      <c r="I56" s="141" t="str">
        <f>IF(E56="H",IF(F56&lt;15.5,"H1",IF(F56&lt;24.5,"H2","H3")),IF(E56="F",IF(F56&lt;24.5,"F1","F2"),""))</f>
        <v>H2</v>
      </c>
      <c r="J56" s="5">
        <f>'Feuille saisie score '!J15</f>
        <v>14</v>
      </c>
      <c r="K56" s="5">
        <f>'Feuille saisie score '!K15</f>
        <v>30</v>
      </c>
      <c r="L56" s="5">
        <f>'Feuille saisie score '!L15</f>
        <v>12</v>
      </c>
      <c r="M56" s="5">
        <f>'Feuille saisie score '!M15</f>
        <v>29</v>
      </c>
      <c r="N56" s="5">
        <f>J56+L56</f>
        <v>26</v>
      </c>
      <c r="P56" s="210"/>
      <c r="Q56" s="210"/>
    </row>
    <row r="57" spans="1:17">
      <c r="A57" s="172" t="s">
        <v>41</v>
      </c>
      <c r="B57" s="172" t="s">
        <v>42</v>
      </c>
      <c r="C57" s="5" t="str">
        <f>A57&amp;" "&amp;B57</f>
        <v>CHUSSEAU Cedric</v>
      </c>
      <c r="D57" s="186" t="s">
        <v>9</v>
      </c>
      <c r="E57" s="10" t="s">
        <v>10</v>
      </c>
      <c r="F57" s="16">
        <f>'joueurs  '!F31</f>
        <v>21.6</v>
      </c>
      <c r="G57" s="163" t="s">
        <v>14</v>
      </c>
      <c r="H57" s="192">
        <v>42078247</v>
      </c>
      <c r="I57" s="141" t="str">
        <f>IF(E57="H",IF(F57&lt;15.5,"H1",IF(F57&lt;24.5,"H2","H3")),IF(E57="F",IF(F57&lt;24.5,"F1","F2"),""))</f>
        <v>H2</v>
      </c>
      <c r="J57" s="5">
        <f>'Feuille saisie score '!J31</f>
        <v>13</v>
      </c>
      <c r="K57" s="5">
        <f>'Feuille saisie score '!K31</f>
        <v>31</v>
      </c>
      <c r="L57" s="5">
        <f>'Feuille saisie score '!L31</f>
        <v>13</v>
      </c>
      <c r="M57" s="5">
        <f>'Feuille saisie score '!M31</f>
        <v>31</v>
      </c>
      <c r="N57" s="5">
        <f>J57+L57</f>
        <v>26</v>
      </c>
      <c r="P57" s="210"/>
      <c r="Q57" s="210"/>
    </row>
    <row r="58" spans="1:17" ht="15.75" hidden="1">
      <c r="A58" s="175" t="s">
        <v>111</v>
      </c>
      <c r="B58" s="175" t="s">
        <v>112</v>
      </c>
      <c r="C58" s="5" t="str">
        <f>A58&amp;" "&amp;B58</f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>IF(E58="H",IF(F58&lt;15.5,"H1",IF(F58&lt;24.5,"H2","H3")),IF(E58="F",IF(F58&lt;24.5,"F1","F2"),""))</f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>J58+L58</f>
        <v>29</v>
      </c>
    </row>
    <row r="59" spans="1:17" hidden="1">
      <c r="A59" s="181" t="s">
        <v>296</v>
      </c>
      <c r="B59" s="181" t="s">
        <v>297</v>
      </c>
      <c r="C59" s="5" t="str">
        <f>A59&amp;" "&amp;B59</f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>IF(E59="H",IF(F59&lt;15.5,"H1",IF(F59&lt;24.5,"H2","H3")),IF(E59="F",IF(F59&lt;24.5,"F1","F2"),""))</f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>J59+L59</f>
        <v>28</v>
      </c>
    </row>
    <row r="60" spans="1:17" ht="15.75" hidden="1">
      <c r="A60" s="175" t="s">
        <v>88</v>
      </c>
      <c r="B60" s="175" t="s">
        <v>89</v>
      </c>
      <c r="C60" s="5" t="str">
        <f>A60&amp;" "&amp;B60</f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>IF(E60="H",IF(F60&lt;15.5,"H1",IF(F60&lt;24.5,"H2","H3")),IF(E60="F",IF(F60&lt;24.5,"F1","F2"),""))</f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>J60+L60</f>
        <v>25</v>
      </c>
    </row>
    <row r="61" spans="1:17" hidden="1">
      <c r="A61" s="172" t="s">
        <v>262</v>
      </c>
      <c r="B61" s="172" t="s">
        <v>263</v>
      </c>
      <c r="C61" s="5" t="str">
        <f>A61&amp;" "&amp;B61</f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>IF(E61="H",IF(F61&lt;15.5,"H1",IF(F61&lt;24.5,"H2","H3")),IF(E61="F",IF(F61&lt;24.5,"F1","F2"),""))</f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>J61+L61</f>
        <v>41</v>
      </c>
    </row>
    <row r="62" spans="1:17" hidden="1">
      <c r="A62" s="172" t="s">
        <v>330</v>
      </c>
      <c r="B62" s="172" t="s">
        <v>331</v>
      </c>
      <c r="C62" s="5" t="str">
        <f>A62&amp;" "&amp;B62</f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>IF(E62="H",IF(F62&lt;15.5,"H1",IF(F62&lt;24.5,"H2","H3")),IF(E62="F",IF(F62&lt;24.5,"F1","F2"),""))</f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>J62+L62</f>
        <v>6</v>
      </c>
    </row>
    <row r="63" spans="1:17" hidden="1">
      <c r="A63" s="172" t="s">
        <v>17</v>
      </c>
      <c r="B63" s="172" t="s">
        <v>18</v>
      </c>
      <c r="C63" s="5" t="str">
        <f>A63&amp;" "&amp;B63</f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>IF(E63="H",IF(F63&lt;15.5,"H1",IF(F63&lt;24.5,"H2","H3")),IF(E63="F",IF(F63&lt;24.5,"F1","F2"),""))</f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>J63+L63</f>
        <v>0</v>
      </c>
    </row>
    <row r="64" spans="1:17" hidden="1">
      <c r="A64" s="174" t="s">
        <v>58</v>
      </c>
      <c r="B64" s="174" t="s">
        <v>59</v>
      </c>
      <c r="C64" s="5" t="str">
        <f>A64&amp;" "&amp;B64</f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>IF(E64="H",IF(F64&lt;15.5,"H1",IF(F64&lt;24.5,"H2","H3")),IF(E64="F",IF(F64&lt;24.5,"F1","F2"),""))</f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>J64+L64</f>
        <v>29</v>
      </c>
    </row>
    <row r="65" spans="1:17" ht="15.75">
      <c r="A65" s="172" t="s">
        <v>344</v>
      </c>
      <c r="B65" s="172" t="s">
        <v>222</v>
      </c>
      <c r="C65" s="5" t="str">
        <f>A65&amp;" "&amp;B65</f>
        <v>LEIBMANN LAURENT</v>
      </c>
      <c r="D65" s="186" t="s">
        <v>9</v>
      </c>
      <c r="E65" s="145" t="s">
        <v>10</v>
      </c>
      <c r="F65" s="16">
        <f>'joueurs  '!F97</f>
        <v>19.3</v>
      </c>
      <c r="G65" s="89" t="s">
        <v>341</v>
      </c>
      <c r="H65" s="192">
        <v>47203021</v>
      </c>
      <c r="I65" s="141" t="str">
        <f>IF(E65="H",IF(F65&lt;15.5,"H1",IF(F65&lt;24.5,"H2","H3")),IF(E65="F",IF(F65&lt;24.5,"F1","F2"),""))</f>
        <v>H2</v>
      </c>
      <c r="J65" s="5">
        <f>'Feuille saisie score '!J97</f>
        <v>16</v>
      </c>
      <c r="K65" s="5">
        <f>'Feuille saisie score '!K97</f>
        <v>35</v>
      </c>
      <c r="L65" s="5">
        <f>'Feuille saisie score '!L97</f>
        <v>10</v>
      </c>
      <c r="M65" s="5">
        <f>'Feuille saisie score '!M97</f>
        <v>28</v>
      </c>
      <c r="N65" s="5">
        <f>J65+L65</f>
        <v>26</v>
      </c>
      <c r="P65" s="210"/>
      <c r="Q65" s="210"/>
    </row>
    <row r="66" spans="1:17">
      <c r="A66" s="173" t="s">
        <v>197</v>
      </c>
      <c r="B66" s="173" t="s">
        <v>154</v>
      </c>
      <c r="C66" s="5" t="str">
        <f>A66&amp;" "&amp;B66</f>
        <v>CRIERE FREDERIC</v>
      </c>
      <c r="D66" s="187" t="s">
        <v>9</v>
      </c>
      <c r="E66" s="148" t="s">
        <v>10</v>
      </c>
      <c r="F66" s="16">
        <f>'joueurs  '!F39</f>
        <v>16.899999999999999</v>
      </c>
      <c r="G66" s="80" t="s">
        <v>190</v>
      </c>
      <c r="H66" s="192">
        <v>512431291</v>
      </c>
      <c r="I66" s="141" t="str">
        <f>IF(E66="H",IF(F66&lt;15.5,"H1",IF(F66&lt;24.5,"H2","H3")),IF(E66="F",IF(F66&lt;24.5,"F1","F2"),""))</f>
        <v>H2</v>
      </c>
      <c r="J66" s="5">
        <f>'Feuille saisie score '!J39</f>
        <v>12</v>
      </c>
      <c r="K66" s="5">
        <f>'Feuille saisie score '!K39</f>
        <v>26</v>
      </c>
      <c r="L66" s="5">
        <f>'Feuille saisie score '!L39</f>
        <v>13</v>
      </c>
      <c r="M66" s="5">
        <f>'Feuille saisie score '!M39</f>
        <v>25</v>
      </c>
      <c r="N66" s="5">
        <f>J66+L66</f>
        <v>25</v>
      </c>
      <c r="P66" s="210"/>
      <c r="Q66" s="210"/>
    </row>
    <row r="67" spans="1:17" hidden="1">
      <c r="A67" s="172" t="s">
        <v>292</v>
      </c>
      <c r="B67" s="172" t="s">
        <v>293</v>
      </c>
      <c r="C67" s="5" t="str">
        <f>A67&amp;" "&amp;B67</f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>IF(E67="H",IF(F67&lt;15.5,"H1",IF(F67&lt;24.5,"H2","H3")),IF(E67="F",IF(F67&lt;24.5,"F1","F2"),""))</f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>J67+L67</f>
        <v>10</v>
      </c>
    </row>
    <row r="68" spans="1:17" hidden="1">
      <c r="A68" s="172" t="s">
        <v>71</v>
      </c>
      <c r="B68" s="172" t="s">
        <v>72</v>
      </c>
      <c r="C68" s="5" t="str">
        <f>A68&amp;" "&amp;B68</f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>IF(E68="H",IF(F68&lt;15.5,"H1",IF(F68&lt;24.5,"H2","H3")),IF(E68="F",IF(F68&lt;24.5,"F1","F2"),""))</f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>J68+L68</f>
        <v>13</v>
      </c>
    </row>
    <row r="69" spans="1:17" hidden="1">
      <c r="A69" s="172" t="s">
        <v>258</v>
      </c>
      <c r="B69" s="172" t="s">
        <v>259</v>
      </c>
      <c r="C69" s="5" t="str">
        <f>A69&amp;" "&amp;B69</f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>IF(E69="H",IF(F69&lt;15.5,"H1",IF(F69&lt;24.5,"H2","H3")),IF(E69="F",IF(F69&lt;24.5,"F1","F2"),""))</f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>J69+L69</f>
        <v>19</v>
      </c>
    </row>
    <row r="70" spans="1:17">
      <c r="A70" s="172" t="s">
        <v>375</v>
      </c>
      <c r="B70" s="172" t="s">
        <v>376</v>
      </c>
      <c r="C70" s="5" t="str">
        <f>A70&amp;" "&amp;B70</f>
        <v>DELAHAYE OLIVIER</v>
      </c>
      <c r="D70" s="186" t="s">
        <v>9</v>
      </c>
      <c r="E70" s="156" t="s">
        <v>10</v>
      </c>
      <c r="F70" s="16">
        <f>'joueurs  '!F45</f>
        <v>19.3</v>
      </c>
      <c r="G70" s="90" t="s">
        <v>365</v>
      </c>
      <c r="H70" s="172">
        <v>521567244</v>
      </c>
      <c r="I70" s="141" t="str">
        <f>IF(E70="H",IF(F70&lt;15.5,"H1",IF(F70&lt;24.5,"H2","H3")),IF(E70="F",IF(F70&lt;24.5,"F1","F2"),""))</f>
        <v>H2</v>
      </c>
      <c r="J70" s="5">
        <f>'Feuille saisie score '!J45</f>
        <v>13</v>
      </c>
      <c r="K70" s="5">
        <f>'Feuille saisie score '!K45</f>
        <v>32</v>
      </c>
      <c r="L70" s="5">
        <f>'Feuille saisie score '!L45</f>
        <v>12</v>
      </c>
      <c r="M70" s="5">
        <f>'Feuille saisie score '!M45</f>
        <v>27</v>
      </c>
      <c r="N70" s="5">
        <f>J70+L70</f>
        <v>25</v>
      </c>
      <c r="P70" s="210"/>
      <c r="Q70" s="210"/>
    </row>
    <row r="71" spans="1:17" hidden="1">
      <c r="A71" s="172" t="s">
        <v>324</v>
      </c>
      <c r="B71" s="172" t="s">
        <v>325</v>
      </c>
      <c r="C71" s="5" t="str">
        <f>A71&amp;" "&amp;B71</f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>IF(E71="H",IF(F71&lt;15.5,"H1",IF(F71&lt;24.5,"H2","H3")),IF(E71="F",IF(F71&lt;24.5,"F1","F2"),""))</f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>J71+L71</f>
        <v>29</v>
      </c>
    </row>
    <row r="72" spans="1:17" hidden="1">
      <c r="A72" s="172" t="s">
        <v>324</v>
      </c>
      <c r="B72" s="172" t="s">
        <v>50</v>
      </c>
      <c r="C72" s="5" t="str">
        <f>A72&amp;" "&amp;B72</f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>IF(E72="H",IF(F72&lt;15.5,"H1",IF(F72&lt;24.5,"H2","H3")),IF(E72="F",IF(F72&lt;24.5,"F1","F2"),""))</f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>J72+L72</f>
        <v>27</v>
      </c>
    </row>
    <row r="73" spans="1:17" hidden="1">
      <c r="A73" s="172" t="s">
        <v>352</v>
      </c>
      <c r="B73" s="172" t="s">
        <v>353</v>
      </c>
      <c r="C73" s="5" t="str">
        <f>A73&amp;" "&amp;B73</f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>IF(E73="H",IF(F73&lt;15.5,"H1",IF(F73&lt;24.5,"H2","H3")),IF(E73="F",IF(F73&lt;24.5,"F1","F2"),""))</f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>J73+L73</f>
        <v>31</v>
      </c>
    </row>
    <row r="74" spans="1:17" ht="15.75" hidden="1">
      <c r="A74" s="178" t="s">
        <v>121</v>
      </c>
      <c r="B74" s="178" t="s">
        <v>122</v>
      </c>
      <c r="C74" s="5" t="str">
        <f>A74&amp;" "&amp;B74</f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>IF(E74="H",IF(F74&lt;15.5,"H1",IF(F74&lt;24.5,"H2","H3")),IF(E74="F",IF(F74&lt;24.5,"F1","F2"),""))</f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>J74+L74</f>
        <v>38</v>
      </c>
    </row>
    <row r="75" spans="1:17">
      <c r="A75" s="174" t="s">
        <v>363</v>
      </c>
      <c r="B75" s="174" t="s">
        <v>364</v>
      </c>
      <c r="C75" s="5" t="str">
        <f>A75&amp;" "&amp;B75</f>
        <v>VAN LABEKE JULIEN</v>
      </c>
      <c r="D75" s="186" t="s">
        <v>9</v>
      </c>
      <c r="E75" s="156" t="s">
        <v>10</v>
      </c>
      <c r="F75" s="16">
        <f>'joueurs  '!F159</f>
        <v>15.8</v>
      </c>
      <c r="G75" s="90" t="s">
        <v>365</v>
      </c>
      <c r="H75" s="172">
        <v>540404133</v>
      </c>
      <c r="I75" s="141" t="str">
        <f>IF(E75="H",IF(F75&lt;15.5,"H1",IF(F75&lt;24.5,"H2","H3")),IF(E75="F",IF(F75&lt;24.5,"F1","F2"),""))</f>
        <v>H2</v>
      </c>
      <c r="J75" s="5">
        <f>'Feuille saisie score '!J159</f>
        <v>11</v>
      </c>
      <c r="K75" s="5">
        <f>'Feuille saisie score '!K159</f>
        <v>23</v>
      </c>
      <c r="L75" s="5">
        <f>'Feuille saisie score '!L159</f>
        <v>14</v>
      </c>
      <c r="M75" s="5">
        <f>'Feuille saisie score '!M159</f>
        <v>27</v>
      </c>
      <c r="N75" s="5">
        <f>J75+L75</f>
        <v>25</v>
      </c>
      <c r="P75" s="210"/>
      <c r="Q75" s="210"/>
    </row>
    <row r="76" spans="1:17" hidden="1">
      <c r="A76" s="172" t="s">
        <v>360</v>
      </c>
      <c r="B76" s="172" t="s">
        <v>361</v>
      </c>
      <c r="C76" s="5" t="str">
        <f>A76&amp;" "&amp;B76</f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>IF(E76="H",IF(F76&lt;15.5,"H1",IF(F76&lt;24.5,"H2","H3")),IF(E76="F",IF(F76&lt;24.5,"F1","F2"),""))</f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>J76+L76</f>
        <v>15</v>
      </c>
    </row>
    <row r="77" spans="1:17" hidden="1">
      <c r="A77" s="177" t="s">
        <v>299</v>
      </c>
      <c r="B77" s="177" t="s">
        <v>300</v>
      </c>
      <c r="C77" s="5" t="str">
        <f>A77&amp;" "&amp;B77</f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>IF(E77="H",IF(F77&lt;15.5,"H1",IF(F77&lt;24.5,"H2","H3")),IF(E77="F",IF(F77&lt;24.5,"F1","F2"),""))</f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>J77+L77</f>
        <v>15</v>
      </c>
    </row>
    <row r="78" spans="1:17" hidden="1">
      <c r="A78" s="172" t="s">
        <v>220</v>
      </c>
      <c r="B78" s="172" t="s">
        <v>221</v>
      </c>
      <c r="C78" s="5" t="str">
        <f>A78&amp;" "&amp;B78</f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>IF(E78="H",IF(F78&lt;15.5,"H1",IF(F78&lt;24.5,"H2","H3")),IF(E78="F",IF(F78&lt;24.5,"F1","F2"),""))</f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>J78+L78</f>
        <v>14</v>
      </c>
    </row>
    <row r="79" spans="1:17" hidden="1">
      <c r="A79" s="172" t="s">
        <v>373</v>
      </c>
      <c r="B79" s="172" t="s">
        <v>374</v>
      </c>
      <c r="C79" s="5" t="str">
        <f>A79&amp;" "&amp;B79</f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>IF(E79="H",IF(F79&lt;15.5,"H1",IF(F79&lt;24.5,"H2","H3")),IF(E79="F",IF(F79&lt;24.5,"F1","F2"),""))</f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>J79+L79</f>
        <v>28</v>
      </c>
    </row>
    <row r="80" spans="1:17" hidden="1">
      <c r="A80" s="172" t="s">
        <v>69</v>
      </c>
      <c r="B80" s="172" t="s">
        <v>70</v>
      </c>
      <c r="C80" s="5" t="str">
        <f>A80&amp;" "&amp;B80</f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>IF(E80="H",IF(F80&lt;15.5,"H1",IF(F80&lt;24.5,"H2","H3")),IF(E80="F",IF(F80&lt;24.5,"F1","F2"),""))</f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>J80+L80</f>
        <v>15</v>
      </c>
    </row>
    <row r="81" spans="1:17">
      <c r="A81" s="172" t="s">
        <v>311</v>
      </c>
      <c r="B81" s="172" t="s">
        <v>154</v>
      </c>
      <c r="C81" s="5" t="str">
        <f>A81&amp;" "&amp;B81</f>
        <v>AYMARD FREDERIC</v>
      </c>
      <c r="D81" s="186" t="s">
        <v>9</v>
      </c>
      <c r="E81" s="154" t="s">
        <v>10</v>
      </c>
      <c r="F81" s="16">
        <f>'joueurs  '!F8</f>
        <v>16.5</v>
      </c>
      <c r="G81" s="80" t="s">
        <v>306</v>
      </c>
      <c r="H81" s="195" t="s">
        <v>312</v>
      </c>
      <c r="I81" s="141" t="str">
        <f>IF(E81="H",IF(F81&lt;15.5,"H1",IF(F81&lt;24.5,"H2","H3")),IF(E81="F",IF(F81&lt;24.5,"F1","F2"),""))</f>
        <v>H2</v>
      </c>
      <c r="J81" s="5">
        <f>'Feuille saisie score '!J8</f>
        <v>12</v>
      </c>
      <c r="K81" s="5">
        <f>'Feuille saisie score '!K8</f>
        <v>28</v>
      </c>
      <c r="L81" s="5">
        <f>'Feuille saisie score '!L8</f>
        <v>12</v>
      </c>
      <c r="M81" s="5">
        <f>'Feuille saisie score '!M8</f>
        <v>26</v>
      </c>
      <c r="N81" s="5">
        <f>J81+L81</f>
        <v>24</v>
      </c>
      <c r="P81" s="210"/>
      <c r="Q81" s="210"/>
    </row>
    <row r="82" spans="1:17" hidden="1">
      <c r="A82" s="172" t="s">
        <v>366</v>
      </c>
      <c r="B82" s="172" t="s">
        <v>367</v>
      </c>
      <c r="C82" s="5" t="str">
        <f>A82&amp;" "&amp;B82</f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>IF(E82="H",IF(F82&lt;15.5,"H1",IF(F82&lt;24.5,"H2","H3")),IF(E82="F",IF(F82&lt;24.5,"F1","F2"),""))</f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>J82+L82</f>
        <v>25</v>
      </c>
    </row>
    <row r="83" spans="1:17" ht="15.75" hidden="1">
      <c r="A83" s="175" t="s">
        <v>179</v>
      </c>
      <c r="B83" s="175" t="s">
        <v>180</v>
      </c>
      <c r="C83" s="5" t="str">
        <f>A83&amp;" "&amp;B83</f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>IF(E83="H",IF(F83&lt;15.5,"H1",IF(F83&lt;24.5,"H2","H3")),IF(E83="F",IF(F83&lt;24.5,"F1","F2"),""))</f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>J83+L83</f>
        <v>26</v>
      </c>
    </row>
    <row r="84" spans="1:17" hidden="1">
      <c r="A84" s="172" t="s">
        <v>29</v>
      </c>
      <c r="B84" s="172" t="s">
        <v>30</v>
      </c>
      <c r="C84" s="5" t="str">
        <f>A84&amp;" "&amp;B84</f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>IF(E84="H",IF(F84&lt;15.5,"H1",IF(F84&lt;24.5,"H2","H3")),IF(E84="F",IF(F84&lt;24.5,"F1","F2"),""))</f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>J84+L84</f>
        <v>12</v>
      </c>
    </row>
    <row r="85" spans="1:17" hidden="1">
      <c r="A85" s="172" t="s">
        <v>411</v>
      </c>
      <c r="B85" s="172" t="s">
        <v>412</v>
      </c>
      <c r="C85" s="5" t="str">
        <f>A85&amp;" "&amp;B85</f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>IF(E85="H",IF(F85&lt;15.5,"H1",IF(F85&lt;24.5,"H2","H3")),IF(E85="F",IF(F85&lt;24.5,"F1","F2"),""))</f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>J85+L85</f>
        <v>7</v>
      </c>
    </row>
    <row r="86" spans="1:17" hidden="1">
      <c r="A86" s="172" t="s">
        <v>240</v>
      </c>
      <c r="B86" s="172" t="s">
        <v>93</v>
      </c>
      <c r="C86" s="5" t="str">
        <f>A86&amp;" "&amp;B86</f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>IF(E86="H",IF(F86&lt;15.5,"H1",IF(F86&lt;24.5,"H2","H3")),IF(E86="F",IF(F86&lt;24.5,"F1","F2"),""))</f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>J86+L86</f>
        <v>10</v>
      </c>
    </row>
    <row r="87" spans="1:17">
      <c r="A87" s="172" t="s">
        <v>247</v>
      </c>
      <c r="B87" s="172" t="s">
        <v>248</v>
      </c>
      <c r="C87" s="5" t="str">
        <f>A87&amp;" "&amp;B87</f>
        <v>CAILLAT Pierre Yves</v>
      </c>
      <c r="D87" s="186" t="s">
        <v>9</v>
      </c>
      <c r="E87" s="150" t="s">
        <v>10</v>
      </c>
      <c r="F87" s="16">
        <f>'joueurs  '!F27</f>
        <v>24.3</v>
      </c>
      <c r="G87" s="66" t="s">
        <v>244</v>
      </c>
      <c r="H87" s="201">
        <v>217085</v>
      </c>
      <c r="I87" s="141" t="str">
        <f>IF(E87="H",IF(F87&lt;15.5,"H1",IF(F87&lt;24.5,"H2","H3")),IF(E87="F",IF(F87&lt;24.5,"F1","F2"),""))</f>
        <v>H2</v>
      </c>
      <c r="J87" s="5">
        <f>'Feuille saisie score '!J27</f>
        <v>12</v>
      </c>
      <c r="K87" s="5">
        <f>'Feuille saisie score '!K27</f>
        <v>30</v>
      </c>
      <c r="L87" s="5">
        <f>'Feuille saisie score '!L27</f>
        <v>12</v>
      </c>
      <c r="M87" s="5">
        <f>'Feuille saisie score '!M27</f>
        <v>30</v>
      </c>
      <c r="N87" s="5">
        <f>J87+L87</f>
        <v>24</v>
      </c>
      <c r="P87" s="210"/>
      <c r="Q87" s="210"/>
    </row>
    <row r="88" spans="1:17" hidden="1">
      <c r="A88" s="172" t="s">
        <v>73</v>
      </c>
      <c r="B88" s="172" t="s">
        <v>74</v>
      </c>
      <c r="C88" s="5" t="str">
        <f>A88&amp;" "&amp;B88</f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>IF(E88="H",IF(F88&lt;15.5,"H1",IF(F88&lt;24.5,"H2","H3")),IF(E88="F",IF(F88&lt;24.5,"F1","F2"),""))</f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>J88+L88</f>
        <v>9</v>
      </c>
    </row>
    <row r="89" spans="1:17" ht="15.75">
      <c r="A89" s="174" t="s">
        <v>336</v>
      </c>
      <c r="B89" s="174" t="s">
        <v>337</v>
      </c>
      <c r="C89" s="5" t="str">
        <f>A89&amp;" "&amp;B89</f>
        <v>LEGROS DANIEL</v>
      </c>
      <c r="D89" s="186" t="s">
        <v>9</v>
      </c>
      <c r="E89" s="97" t="s">
        <v>10</v>
      </c>
      <c r="F89" s="16">
        <f>'joueurs  '!F96</f>
        <v>20.5</v>
      </c>
      <c r="G89" s="86" t="s">
        <v>338</v>
      </c>
      <c r="H89" s="192">
        <v>520245343</v>
      </c>
      <c r="I89" s="141" t="str">
        <f>IF(E89="H",IF(F89&lt;15.5,"H1",IF(F89&lt;24.5,"H2","H3")),IF(E89="F",IF(F89&lt;24.5,"F1","F2"),""))</f>
        <v>H2</v>
      </c>
      <c r="J89" s="5">
        <f>'Feuille saisie score '!J96</f>
        <v>10</v>
      </c>
      <c r="K89" s="5">
        <f>'Feuille saisie score '!K96</f>
        <v>27</v>
      </c>
      <c r="L89" s="5">
        <f>'Feuille saisie score '!L96</f>
        <v>14</v>
      </c>
      <c r="M89" s="5">
        <f>'Feuille saisie score '!M96</f>
        <v>33</v>
      </c>
      <c r="N89" s="5">
        <f>J89+L89</f>
        <v>24</v>
      </c>
      <c r="P89" s="210"/>
      <c r="Q89" s="210"/>
    </row>
    <row r="90" spans="1:17">
      <c r="A90" s="173" t="s">
        <v>169</v>
      </c>
      <c r="B90" s="173" t="s">
        <v>170</v>
      </c>
      <c r="C90" s="5" t="str">
        <f>A90&amp;" "&amp;B90</f>
        <v>MOREL PHILIPPE</v>
      </c>
      <c r="D90" s="187" t="s">
        <v>9</v>
      </c>
      <c r="E90" s="147" t="s">
        <v>10</v>
      </c>
      <c r="F90" s="16">
        <f>'joueurs  '!F116</f>
        <v>24</v>
      </c>
      <c r="G90" s="74" t="s">
        <v>156</v>
      </c>
      <c r="H90" s="199" t="s">
        <v>171</v>
      </c>
      <c r="I90" s="141" t="str">
        <f>IF(E90="H",IF(F90&lt;15.5,"H1",IF(F90&lt;24.5,"H2","H3")),IF(E90="F",IF(F90&lt;24.5,"F1","F2"),""))</f>
        <v>H2</v>
      </c>
      <c r="J90" s="5">
        <f>'Feuille saisie score '!J116</f>
        <v>15</v>
      </c>
      <c r="K90" s="5">
        <f>'Feuille saisie score '!K116</f>
        <v>37</v>
      </c>
      <c r="L90" s="5">
        <f>'Feuille saisie score '!L116</f>
        <v>9</v>
      </c>
      <c r="M90" s="5">
        <f>'Feuille saisie score '!M116</f>
        <v>32</v>
      </c>
      <c r="N90" s="5">
        <f>J90+L90</f>
        <v>24</v>
      </c>
      <c r="P90" s="210"/>
      <c r="Q90" s="210"/>
    </row>
    <row r="91" spans="1:17" hidden="1">
      <c r="A91" s="174" t="s">
        <v>243</v>
      </c>
      <c r="B91" s="174" t="s">
        <v>64</v>
      </c>
      <c r="C91" s="5" t="str">
        <f>A91&amp;" "&amp;B91</f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>IF(E91="H",IF(F91&lt;15.5,"H1",IF(F91&lt;24.5,"H2","H3")),IF(E91="F",IF(F91&lt;24.5,"F1","F2"),""))</f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>J91+L91</f>
        <v>32</v>
      </c>
    </row>
    <row r="92" spans="1:17" hidden="1">
      <c r="A92" s="172" t="s">
        <v>222</v>
      </c>
      <c r="B92" s="172" t="s">
        <v>223</v>
      </c>
      <c r="C92" s="5" t="str">
        <f>A92&amp;" "&amp;B92</f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>IF(E92="H",IF(F92&lt;15.5,"H1",IF(F92&lt;24.5,"H2","H3")),IF(E92="F",IF(F92&lt;24.5,"F1","F2"),""))</f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>J92+L92</f>
        <v>33</v>
      </c>
    </row>
    <row r="93" spans="1:17" ht="15.75">
      <c r="A93" s="172" t="s">
        <v>53</v>
      </c>
      <c r="B93" s="172" t="s">
        <v>54</v>
      </c>
      <c r="C93" s="5" t="str">
        <f>A93&amp;" "&amp;B93</f>
        <v>BOUSSELET Bertrand</v>
      </c>
      <c r="D93" s="186" t="s">
        <v>9</v>
      </c>
      <c r="E93" s="10" t="s">
        <v>10</v>
      </c>
      <c r="F93" s="16">
        <f>'joueurs  '!F23</f>
        <v>15.5</v>
      </c>
      <c r="G93" s="163" t="s">
        <v>14</v>
      </c>
      <c r="H93" s="192">
        <v>3837290</v>
      </c>
      <c r="I93" s="141" t="str">
        <f>IF(E93="H",IF(F93&lt;15.5,"H1",IF(F93&lt;24.5,"H2","H3")),IF(E93="F",IF(F93&lt;24.5,"F1","F2"),""))</f>
        <v>H2</v>
      </c>
      <c r="J93" s="5">
        <f>'Feuille saisie score '!J23</f>
        <v>8</v>
      </c>
      <c r="K93" s="5">
        <f>'Feuille saisie score '!K23</f>
        <v>20</v>
      </c>
      <c r="L93" s="5">
        <f>'Feuille saisie score '!L23</f>
        <v>15</v>
      </c>
      <c r="M93" s="5">
        <f>'Feuille saisie score '!M23</f>
        <v>31</v>
      </c>
      <c r="N93" s="5">
        <f>J93+L93</f>
        <v>23</v>
      </c>
      <c r="P93" s="210"/>
      <c r="Q93" s="210"/>
    </row>
    <row r="94" spans="1:17" hidden="1">
      <c r="A94" s="172" t="s">
        <v>40</v>
      </c>
      <c r="B94" s="172" t="s">
        <v>16</v>
      </c>
      <c r="C94" s="5" t="str">
        <f>A94&amp;" "&amp;B94</f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>IF(E94="H",IF(F94&lt;15.5,"H1",IF(F94&lt;24.5,"H2","H3")),IF(E94="F",IF(F94&lt;24.5,"F1","F2"),""))</f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>J94+L94</f>
        <v>36</v>
      </c>
    </row>
    <row r="95" spans="1:17" hidden="1">
      <c r="A95" s="174" t="s">
        <v>284</v>
      </c>
      <c r="B95" s="174" t="s">
        <v>285</v>
      </c>
      <c r="C95" s="5" t="str">
        <f>A95&amp;" "&amp;B95</f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>IF(E95="H",IF(F95&lt;15.5,"H1",IF(F95&lt;24.5,"H2","H3")),IF(E95="F",IF(F95&lt;24.5,"F1","F2"),""))</f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>J95+L95</f>
        <v>13</v>
      </c>
    </row>
    <row r="96" spans="1:17" hidden="1">
      <c r="A96" s="172" t="s">
        <v>284</v>
      </c>
      <c r="B96" s="172" t="s">
        <v>346</v>
      </c>
      <c r="C96" s="5" t="str">
        <f>A96&amp;" "&amp;B96</f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>IF(E96="H",IF(F96&lt;15.5,"H1",IF(F96&lt;24.5,"H2","H3")),IF(E96="F",IF(F96&lt;24.5,"F1","F2"),""))</f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>J96+L96</f>
        <v>24</v>
      </c>
    </row>
    <row r="97" spans="1:17">
      <c r="A97" s="176" t="s">
        <v>165</v>
      </c>
      <c r="B97" s="176" t="s">
        <v>166</v>
      </c>
      <c r="C97" s="5" t="str">
        <f>A97&amp;" "&amp;B97</f>
        <v>BRIGNON MICHEL</v>
      </c>
      <c r="D97" s="187" t="s">
        <v>9</v>
      </c>
      <c r="E97" s="147" t="s">
        <v>10</v>
      </c>
      <c r="F97" s="16">
        <f>'joueurs  '!F24</f>
        <v>20.399999999999999</v>
      </c>
      <c r="G97" s="74" t="s">
        <v>156</v>
      </c>
      <c r="H97" s="200" t="s">
        <v>168</v>
      </c>
      <c r="I97" s="141" t="str">
        <f>IF(E97="H",IF(F97&lt;15.5,"H1",IF(F97&lt;24.5,"H2","H3")),IF(E97="F",IF(F97&lt;24.5,"F1","F2"),""))</f>
        <v>H2</v>
      </c>
      <c r="J97" s="5">
        <f>'Feuille saisie score '!J24</f>
        <v>11</v>
      </c>
      <c r="K97" s="5">
        <f>'Feuille saisie score '!K24</f>
        <v>24</v>
      </c>
      <c r="L97" s="5">
        <f>'Feuille saisie score '!L24</f>
        <v>12</v>
      </c>
      <c r="M97" s="5">
        <f>'Feuille saisie score '!M24</f>
        <v>30</v>
      </c>
      <c r="N97" s="5">
        <f>J97+L97</f>
        <v>23</v>
      </c>
      <c r="P97" s="210"/>
      <c r="Q97" s="210"/>
    </row>
    <row r="98" spans="1:17">
      <c r="A98" s="172" t="s">
        <v>242</v>
      </c>
      <c r="B98" s="172" t="s">
        <v>166</v>
      </c>
      <c r="C98" s="5" t="str">
        <f>A98&amp;" "&amp;B98</f>
        <v>MAGI MICHEL</v>
      </c>
      <c r="D98" s="186" t="s">
        <v>9</v>
      </c>
      <c r="E98" s="62" t="s">
        <v>10</v>
      </c>
      <c r="F98" s="16">
        <f>'joueurs  '!F105</f>
        <v>17.7</v>
      </c>
      <c r="G98" s="61" t="s">
        <v>228</v>
      </c>
      <c r="H98" s="172">
        <v>517331354</v>
      </c>
      <c r="I98" s="141" t="str">
        <f>IF(E98="H",IF(F98&lt;15.5,"H1",IF(F98&lt;24.5,"H2","H3")),IF(E98="F",IF(F98&lt;24.5,"F1","F2"),""))</f>
        <v>H2</v>
      </c>
      <c r="J98" s="5">
        <f>'Feuille saisie score '!J105</f>
        <v>15</v>
      </c>
      <c r="K98" s="5">
        <f>'Feuille saisie score '!K105</f>
        <v>29</v>
      </c>
      <c r="L98" s="5">
        <f>'Feuille saisie score '!L105</f>
        <v>8</v>
      </c>
      <c r="M98" s="5">
        <f>'Feuille saisie score '!M105</f>
        <v>21</v>
      </c>
      <c r="N98" s="5">
        <f>J98+L98</f>
        <v>23</v>
      </c>
      <c r="P98" s="210"/>
      <c r="Q98" s="210"/>
    </row>
    <row r="99" spans="1:17" hidden="1">
      <c r="A99" s="172" t="s">
        <v>36</v>
      </c>
      <c r="B99" s="172" t="s">
        <v>37</v>
      </c>
      <c r="C99" s="5" t="str">
        <f>A99&amp;" "&amp;B99</f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>IF(E99="H",IF(F99&lt;15.5,"H1",IF(F99&lt;24.5,"H2","H3")),IF(E99="F",IF(F99&lt;24.5,"F1","F2"),""))</f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>J99+L99</f>
        <v>27</v>
      </c>
    </row>
    <row r="100" spans="1:17" hidden="1">
      <c r="A100" s="182" t="s">
        <v>7</v>
      </c>
      <c r="B100" s="182" t="s">
        <v>8</v>
      </c>
      <c r="C100" s="5" t="str">
        <f>A100&amp;" "&amp;B100</f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>IF(E100="H",IF(F100&lt;15.5,"H1",IF(F100&lt;24.5,"H2","H3")),IF(E100="F",IF(F100&lt;24.5,"F1","F2"),""))</f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>J100+L100</f>
        <v>39</v>
      </c>
    </row>
    <row r="101" spans="1:17">
      <c r="A101" s="172" t="s">
        <v>313</v>
      </c>
      <c r="B101" s="172" t="s">
        <v>237</v>
      </c>
      <c r="C101" s="5" t="str">
        <f>A101&amp;" "&amp;B101</f>
        <v>LACAZE NICOLAS</v>
      </c>
      <c r="D101" s="186" t="s">
        <v>9</v>
      </c>
      <c r="E101" s="154" t="s">
        <v>10</v>
      </c>
      <c r="F101" s="16">
        <f>'joueurs  '!F86</f>
        <v>19</v>
      </c>
      <c r="G101" s="80" t="s">
        <v>306</v>
      </c>
      <c r="H101" s="195" t="s">
        <v>314</v>
      </c>
      <c r="I101" s="141" t="str">
        <f>IF(E101="H",IF(F101&lt;15.5,"H1",IF(F101&lt;24.5,"H2","H3")),IF(E101="F",IF(F101&lt;24.5,"F1","F2"),""))</f>
        <v>H2</v>
      </c>
      <c r="J101" s="5">
        <f>'Feuille saisie score '!J86</f>
        <v>14</v>
      </c>
      <c r="K101" s="5">
        <f>'Feuille saisie score '!K86</f>
        <v>32</v>
      </c>
      <c r="L101" s="5">
        <f>'Feuille saisie score '!L86</f>
        <v>8</v>
      </c>
      <c r="M101" s="5">
        <f>'Feuille saisie score '!M86</f>
        <v>22</v>
      </c>
      <c r="N101" s="5">
        <f>J101+L101</f>
        <v>22</v>
      </c>
      <c r="P101" s="210"/>
      <c r="Q101" s="210"/>
    </row>
    <row r="102" spans="1:17" hidden="1">
      <c r="A102" s="172" t="s">
        <v>233</v>
      </c>
      <c r="B102" s="172" t="s">
        <v>234</v>
      </c>
      <c r="C102" s="5" t="str">
        <f>A102&amp;" "&amp;B102</f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>IF(E102="H",IF(F102&lt;15.5,"H1",IF(F102&lt;24.5,"H2","H3")),IF(E102="F",IF(F102&lt;24.5,"F1","F2"),""))</f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>J102+L102</f>
        <v>32</v>
      </c>
    </row>
    <row r="103" spans="1:17" hidden="1">
      <c r="A103" s="172" t="s">
        <v>126</v>
      </c>
      <c r="B103" s="172" t="s">
        <v>127</v>
      </c>
      <c r="C103" s="5" t="str">
        <f>A103&amp;" "&amp;B103</f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>IF(E103="H",IF(F103&lt;15.5,"H1",IF(F103&lt;24.5,"H2","H3")),IF(E103="F",IF(F103&lt;24.5,"F1","F2"),""))</f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>J103+L103</f>
        <v>18</v>
      </c>
    </row>
    <row r="104" spans="1:17" ht="15.75" hidden="1">
      <c r="A104" s="178" t="s">
        <v>117</v>
      </c>
      <c r="B104" s="178" t="s">
        <v>118</v>
      </c>
      <c r="C104" s="5" t="str">
        <f>A104&amp;" "&amp;B104</f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>IF(E104="H",IF(F104&lt;15.5,"H1",IF(F104&lt;24.5,"H2","H3")),IF(E104="F",IF(F104&lt;24.5,"F1","F2"),""))</f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>J104+L104</f>
        <v>6</v>
      </c>
    </row>
    <row r="105" spans="1:17" hidden="1">
      <c r="A105" s="172" t="s">
        <v>241</v>
      </c>
      <c r="B105" s="172" t="s">
        <v>112</v>
      </c>
      <c r="C105" s="5" t="str">
        <f>A105&amp;" "&amp;B105</f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>IF(E105="H",IF(F105&lt;15.5,"H1",IF(F105&lt;24.5,"H2","H3")),IF(E105="F",IF(F105&lt;24.5,"F1","F2"),""))</f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>J105+L105</f>
        <v>19</v>
      </c>
    </row>
    <row r="106" spans="1:17">
      <c r="A106" s="172" t="s">
        <v>47</v>
      </c>
      <c r="B106" s="172" t="s">
        <v>48</v>
      </c>
      <c r="C106" s="5" t="str">
        <f>A106&amp;" "&amp;B106</f>
        <v>LAMBILLON Sebastien</v>
      </c>
      <c r="D106" s="186" t="s">
        <v>9</v>
      </c>
      <c r="E106" s="10" t="s">
        <v>10</v>
      </c>
      <c r="F106" s="16">
        <f>'joueurs  '!F89</f>
        <v>17.600000000000001</v>
      </c>
      <c r="G106" s="163" t="s">
        <v>14</v>
      </c>
      <c r="H106" s="192">
        <v>512042032</v>
      </c>
      <c r="I106" s="141" t="str">
        <f>IF(E106="H",IF(F106&lt;15.5,"H1",IF(F106&lt;24.5,"H2","H3")),IF(E106="F",IF(F106&lt;24.5,"F1","F2"),""))</f>
        <v>H2</v>
      </c>
      <c r="J106" s="5">
        <f>'Feuille saisie score '!J89</f>
        <v>8</v>
      </c>
      <c r="K106" s="5">
        <f>'Feuille saisie score '!K89</f>
        <v>24</v>
      </c>
      <c r="L106" s="5">
        <f>'Feuille saisie score '!L89</f>
        <v>14</v>
      </c>
      <c r="M106" s="5">
        <f>'Feuille saisie score '!M89</f>
        <v>28</v>
      </c>
      <c r="N106" s="5">
        <f>J106+L106</f>
        <v>22</v>
      </c>
      <c r="P106" s="210"/>
      <c r="Q106" s="210"/>
    </row>
    <row r="107" spans="1:17" ht="15.75">
      <c r="A107" s="172" t="s">
        <v>235</v>
      </c>
      <c r="B107" s="172" t="s">
        <v>236</v>
      </c>
      <c r="C107" s="5" t="str">
        <f>A107&amp;" "&amp;B107</f>
        <v>ZAHM François</v>
      </c>
      <c r="D107" s="186" t="s">
        <v>9</v>
      </c>
      <c r="E107" s="62" t="s">
        <v>10</v>
      </c>
      <c r="F107" s="16">
        <f>'joueurs  '!F168</f>
        <v>19.399999999999999</v>
      </c>
      <c r="G107" s="61" t="s">
        <v>228</v>
      </c>
      <c r="H107" s="194">
        <v>521625314</v>
      </c>
      <c r="I107" s="141" t="str">
        <f>IF(E107="H",IF(F107&lt;15.5,"H1",IF(F107&lt;24.5,"H2","H3")),IF(E107="F",IF(F107&lt;24.5,"F1","F2"),""))</f>
        <v>H2</v>
      </c>
      <c r="J107" s="5">
        <f>'Feuille saisie score '!J168</f>
        <v>12</v>
      </c>
      <c r="K107" s="5">
        <f>'Feuille saisie score '!K168</f>
        <v>27</v>
      </c>
      <c r="L107" s="5">
        <f>'Feuille saisie score '!L168</f>
        <v>10</v>
      </c>
      <c r="M107" s="5">
        <f>'Feuille saisie score '!M168</f>
        <v>27</v>
      </c>
      <c r="N107" s="5">
        <f>J107+L107</f>
        <v>22</v>
      </c>
      <c r="P107" s="210"/>
      <c r="Q107" s="210"/>
    </row>
    <row r="108" spans="1:17" hidden="1">
      <c r="A108" s="172" t="s">
        <v>308</v>
      </c>
      <c r="B108" s="172" t="s">
        <v>309</v>
      </c>
      <c r="C108" s="5" t="str">
        <f>A108&amp;" "&amp;B108</f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>IF(E108="H",IF(F108&lt;15.5,"H1",IF(F108&lt;24.5,"H2","H3")),IF(E108="F",IF(F108&lt;24.5,"F1","F2"),""))</f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>J108+L108</f>
        <v>36</v>
      </c>
    </row>
    <row r="109" spans="1:17" ht="15.75" hidden="1">
      <c r="A109" s="183" t="s">
        <v>153</v>
      </c>
      <c r="B109" s="183" t="s">
        <v>154</v>
      </c>
      <c r="C109" s="5" t="str">
        <f>A109&amp;" "&amp;B109</f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>IF(E109="H",IF(F109&lt;15.5,"H1",IF(F109&lt;24.5,"H2","H3")),IF(E109="F",IF(F109&lt;24.5,"F1","F2"),""))</f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>J109+L109</f>
        <v>46</v>
      </c>
    </row>
    <row r="110" spans="1:17" hidden="1">
      <c r="A110" s="174" t="s">
        <v>254</v>
      </c>
      <c r="B110" s="174" t="s">
        <v>180</v>
      </c>
      <c r="C110" s="5" t="str">
        <f>A110&amp;" "&amp;B110</f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>IF(E110="H",IF(F110&lt;15.5,"H1",IF(F110&lt;24.5,"H2","H3")),IF(E110="F",IF(F110&lt;24.5,"F1","F2"),""))</f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>J110+L110</f>
        <v>27</v>
      </c>
    </row>
    <row r="111" spans="1:17" hidden="1">
      <c r="A111" s="172" t="s">
        <v>217</v>
      </c>
      <c r="B111" s="172" t="s">
        <v>218</v>
      </c>
      <c r="C111" s="5" t="str">
        <f>A111&amp;" "&amp;B111</f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>IF(E111="H",IF(F111&lt;15.5,"H1",IF(F111&lt;24.5,"H2","H3")),IF(E111="F",IF(F111&lt;24.5,"F1","F2"),""))</f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>J111+L111</f>
        <v>16</v>
      </c>
    </row>
    <row r="112" spans="1:17" hidden="1">
      <c r="A112" s="172" t="s">
        <v>34</v>
      </c>
      <c r="B112" s="172" t="s">
        <v>35</v>
      </c>
      <c r="C112" s="5" t="str">
        <f>A112&amp;" "&amp;B112</f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>IF(E112="H",IF(F112&lt;15.5,"H1",IF(F112&lt;24.5,"H2","H3")),IF(E112="F",IF(F112&lt;24.5,"F1","F2"),""))</f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>J112+L112</f>
        <v>25</v>
      </c>
    </row>
    <row r="113" spans="1:17" ht="15.75">
      <c r="A113" s="173" t="s">
        <v>172</v>
      </c>
      <c r="B113" s="176" t="s">
        <v>173</v>
      </c>
      <c r="C113" s="5" t="str">
        <f>A113&amp;" "&amp;B113</f>
        <v>AUBRY MARC</v>
      </c>
      <c r="D113" s="187" t="s">
        <v>9</v>
      </c>
      <c r="E113" s="147" t="s">
        <v>10</v>
      </c>
      <c r="F113" s="16">
        <f>'joueurs  '!F7</f>
        <v>20.2</v>
      </c>
      <c r="G113" s="74" t="s">
        <v>156</v>
      </c>
      <c r="H113" s="194" t="s">
        <v>174</v>
      </c>
      <c r="I113" s="141" t="str">
        <f>IF(E113="H",IF(F113&lt;15.5,"H1",IF(F113&lt;24.5,"H2","H3")),IF(E113="F",IF(F113&lt;24.5,"F1","F2"),""))</f>
        <v>H2</v>
      </c>
      <c r="J113" s="5">
        <f>'Feuille saisie score '!J7</f>
        <v>13</v>
      </c>
      <c r="K113" s="5">
        <f>'Feuille saisie score '!K7</f>
        <v>34</v>
      </c>
      <c r="L113" s="5">
        <f>'Feuille saisie score '!L7</f>
        <v>8</v>
      </c>
      <c r="M113" s="5">
        <f>'Feuille saisie score '!M7</f>
        <v>28</v>
      </c>
      <c r="N113" s="5">
        <f>J113+L113</f>
        <v>21</v>
      </c>
      <c r="P113" s="210"/>
      <c r="Q113" s="210"/>
    </row>
    <row r="114" spans="1:17" ht="15.75" hidden="1">
      <c r="A114" s="173" t="s">
        <v>202</v>
      </c>
      <c r="B114" s="173" t="s">
        <v>203</v>
      </c>
      <c r="C114" s="5" t="str">
        <f>A114&amp;" "&amp;B114</f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>IF(E114="H",IF(F114&lt;15.5,"H1",IF(F114&lt;24.5,"H2","H3")),IF(E114="F",IF(F114&lt;24.5,"F1","F2"),""))</f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>J114+L114</f>
        <v>32</v>
      </c>
    </row>
    <row r="115" spans="1:17" ht="15.75" hidden="1">
      <c r="A115" s="178" t="s">
        <v>85</v>
      </c>
      <c r="B115" s="178" t="s">
        <v>70</v>
      </c>
      <c r="C115" s="5" t="str">
        <f>A115&amp;" "&amp;B115</f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>IF(E115="H",IF(F115&lt;15.5,"H1",IF(F115&lt;24.5,"H2","H3")),IF(E115="F",IF(F115&lt;24.5,"F1","F2"),""))</f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>J115+L115</f>
        <v>6</v>
      </c>
    </row>
    <row r="116" spans="1:17" hidden="1">
      <c r="A116" s="172" t="s">
        <v>147</v>
      </c>
      <c r="B116" s="172" t="s">
        <v>99</v>
      </c>
      <c r="C116" s="5" t="str">
        <f>A116&amp;" "&amp;B116</f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>IF(E116="H",IF(F116&lt;15.5,"H1",IF(F116&lt;24.5,"H2","H3")),IF(E116="F",IF(F116&lt;24.5,"F1","F2"),""))</f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>J116+L116</f>
        <v>23</v>
      </c>
    </row>
    <row r="117" spans="1:17">
      <c r="A117" s="173" t="s">
        <v>175</v>
      </c>
      <c r="B117" s="173" t="s">
        <v>176</v>
      </c>
      <c r="C117" s="5" t="str">
        <f>A117&amp;" "&amp;B117</f>
        <v>BOURSIER ANTHONY</v>
      </c>
      <c r="D117" s="187" t="s">
        <v>9</v>
      </c>
      <c r="E117" s="147" t="s">
        <v>10</v>
      </c>
      <c r="F117" s="16">
        <f>'joueurs  '!F22</f>
        <v>21.2</v>
      </c>
      <c r="G117" s="74" t="s">
        <v>156</v>
      </c>
      <c r="H117" s="199" t="s">
        <v>178</v>
      </c>
      <c r="I117" s="141" t="str">
        <f>IF(E117="H",IF(F117&lt;15.5,"H1",IF(F117&lt;24.5,"H2","H3")),IF(E117="F",IF(F117&lt;24.5,"F1","F2"),""))</f>
        <v>H2</v>
      </c>
      <c r="J117" s="5">
        <f>'Feuille saisie score '!J22</f>
        <v>14</v>
      </c>
      <c r="K117" s="5">
        <f>'Feuille saisie score '!K22</f>
        <v>30</v>
      </c>
      <c r="L117" s="5">
        <f>'Feuille saisie score '!L22</f>
        <v>7</v>
      </c>
      <c r="M117" s="5">
        <f>'Feuille saisie score '!M22</f>
        <v>22</v>
      </c>
      <c r="N117" s="5">
        <f>J117+L117</f>
        <v>21</v>
      </c>
      <c r="P117" s="210"/>
      <c r="Q117" s="210"/>
    </row>
    <row r="118" spans="1:17" hidden="1">
      <c r="A118" s="172" t="s">
        <v>387</v>
      </c>
      <c r="B118" s="172" t="s">
        <v>388</v>
      </c>
      <c r="C118" s="5" t="str">
        <f>A118&amp;" "&amp;B118</f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>IF(E118="H",IF(F118&lt;15.5,"H1",IF(F118&lt;24.5,"H2","H3")),IF(E118="F",IF(F118&lt;24.5,"F1","F2"),""))</f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>J118+L118</f>
        <v>34</v>
      </c>
    </row>
    <row r="119" spans="1:17" hidden="1">
      <c r="A119" s="172" t="s">
        <v>65</v>
      </c>
      <c r="B119" s="172" t="s">
        <v>66</v>
      </c>
      <c r="C119" s="5" t="str">
        <f>A119&amp;" "&amp;B119</f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>IF(E119="H",IF(F119&lt;15.5,"H1",IF(F119&lt;24.5,"H2","H3")),IF(E119="F",IF(F119&lt;24.5,"F1","F2"),""))</f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>J119+L119</f>
        <v>1</v>
      </c>
    </row>
    <row r="120" spans="1:17" hidden="1">
      <c r="A120" s="172" t="s">
        <v>51</v>
      </c>
      <c r="B120" s="172" t="s">
        <v>52</v>
      </c>
      <c r="C120" s="5" t="str">
        <f>A120&amp;" "&amp;B120</f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>IF(E120="H",IF(F120&lt;15.5,"H1",IF(F120&lt;24.5,"H2","H3")),IF(E120="F",IF(F120&lt;24.5,"F1","F2"),""))</f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>J120+L120</f>
        <v>20</v>
      </c>
    </row>
    <row r="121" spans="1:17" hidden="1">
      <c r="A121" s="174" t="s">
        <v>140</v>
      </c>
      <c r="B121" s="174" t="s">
        <v>141</v>
      </c>
      <c r="C121" s="5" t="str">
        <f>A121&amp;" "&amp;B121</f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>IF(E121="H",IF(F121&lt;15.5,"H1",IF(F121&lt;24.5,"H2","H3")),IF(E121="F",IF(F121&lt;24.5,"F1","F2"),""))</f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>J121+L121</f>
        <v>30</v>
      </c>
    </row>
    <row r="122" spans="1:17">
      <c r="A122" s="172" t="s">
        <v>274</v>
      </c>
      <c r="B122" s="172" t="s">
        <v>275</v>
      </c>
      <c r="C122" s="5" t="str">
        <f>A122&amp;" "&amp;B122</f>
        <v>CORMIER Brice</v>
      </c>
      <c r="D122" s="186" t="s">
        <v>9</v>
      </c>
      <c r="E122" s="152" t="s">
        <v>10</v>
      </c>
      <c r="F122" s="16">
        <f>'joueurs  '!F35</f>
        <v>20.3</v>
      </c>
      <c r="G122" s="74" t="s">
        <v>276</v>
      </c>
      <c r="H122" s="192">
        <v>522833258</v>
      </c>
      <c r="I122" s="141" t="str">
        <f>IF(E122="H",IF(F122&lt;15.5,"H1",IF(F122&lt;24.5,"H2","H3")),IF(E122="F",IF(F122&lt;24.5,"F1","F2"),""))</f>
        <v>H2</v>
      </c>
      <c r="J122" s="5">
        <f>'Feuille saisie score '!J35</f>
        <v>13</v>
      </c>
      <c r="K122" s="5">
        <f>'Feuille saisie score '!K35</f>
        <v>27</v>
      </c>
      <c r="L122" s="5">
        <f>'Feuille saisie score '!L35</f>
        <v>8</v>
      </c>
      <c r="M122" s="5">
        <f>'Feuille saisie score '!M35</f>
        <v>23</v>
      </c>
      <c r="N122" s="5">
        <f>J122+L122</f>
        <v>21</v>
      </c>
      <c r="P122" s="210"/>
      <c r="Q122" s="210"/>
    </row>
    <row r="123" spans="1:17" hidden="1">
      <c r="A123" s="172" t="s">
        <v>326</v>
      </c>
      <c r="B123" s="172" t="s">
        <v>238</v>
      </c>
      <c r="C123" s="5" t="str">
        <f>A123&amp;" "&amp;B123</f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>IF(E123="H",IF(F123&lt;15.5,"H1",IF(F123&lt;24.5,"H2","H3")),IF(E123="F",IF(F123&lt;24.5,"F1","F2"),""))</f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>J123+L123</f>
        <v>7</v>
      </c>
    </row>
    <row r="124" spans="1:17" hidden="1">
      <c r="A124" s="174" t="s">
        <v>326</v>
      </c>
      <c r="B124" s="174" t="s">
        <v>327</v>
      </c>
      <c r="C124" s="5" t="str">
        <f>A124&amp;" "&amp;B124</f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>IF(E124="H",IF(F124&lt;15.5,"H1",IF(F124&lt;24.5,"H2","H3")),IF(E124="F",IF(F124&lt;24.5,"F1","F2"),""))</f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>J124+L124</f>
        <v>15</v>
      </c>
    </row>
    <row r="125" spans="1:17" ht="15.75">
      <c r="A125" s="172" t="s">
        <v>38</v>
      </c>
      <c r="B125" s="172" t="s">
        <v>39</v>
      </c>
      <c r="C125" s="5" t="str">
        <f>A125&amp;" "&amp;B125</f>
        <v>LE DRU Jean-Jacques</v>
      </c>
      <c r="D125" s="186" t="s">
        <v>9</v>
      </c>
      <c r="E125" s="10" t="s">
        <v>10</v>
      </c>
      <c r="F125" s="16">
        <f>'joueurs  '!F92</f>
        <v>23.3</v>
      </c>
      <c r="G125" s="163" t="s">
        <v>14</v>
      </c>
      <c r="H125" s="192">
        <v>520138218</v>
      </c>
      <c r="I125" s="141" t="str">
        <f>IF(E125="H",IF(F125&lt;15.5,"H1",IF(F125&lt;24.5,"H2","H3")),IF(E125="F",IF(F125&lt;24.5,"F1","F2"),""))</f>
        <v>H2</v>
      </c>
      <c r="J125" s="5">
        <f>'Feuille saisie score '!J92</f>
        <v>12</v>
      </c>
      <c r="K125" s="5">
        <f>'Feuille saisie score '!K92</f>
        <v>29</v>
      </c>
      <c r="L125" s="5">
        <f>'Feuille saisie score '!L92</f>
        <v>9</v>
      </c>
      <c r="M125" s="5">
        <f>'Feuille saisie score '!M92</f>
        <v>31</v>
      </c>
      <c r="N125" s="5">
        <f>J125+L125</f>
        <v>21</v>
      </c>
      <c r="P125" s="210"/>
      <c r="Q125" s="210"/>
    </row>
    <row r="126" spans="1:17" hidden="1">
      <c r="A126" s="172" t="s">
        <v>339</v>
      </c>
      <c r="B126" s="172" t="s">
        <v>265</v>
      </c>
      <c r="C126" s="5" t="str">
        <f>A126&amp;" "&amp;B126</f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>IF(E126="H",IF(F126&lt;15.5,"H1",IF(F126&lt;24.5,"H2","H3")),IF(E126="F",IF(F126&lt;24.5,"F1","F2"),""))</f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>J126+L126</f>
        <v>18</v>
      </c>
    </row>
    <row r="127" spans="1:17" hidden="1">
      <c r="A127" s="172" t="s">
        <v>142</v>
      </c>
      <c r="B127" s="172" t="s">
        <v>143</v>
      </c>
      <c r="C127" s="5" t="str">
        <f>A127&amp;" "&amp;B127</f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>IF(E127="H",IF(F127&lt;15.5,"H1",IF(F127&lt;24.5,"H2","H3")),IF(E127="F",IF(F127&lt;24.5,"F1","F2"),""))</f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>J127+L127</f>
        <v>20</v>
      </c>
    </row>
    <row r="128" spans="1:17" hidden="1">
      <c r="A128" s="172" t="s">
        <v>142</v>
      </c>
      <c r="B128" s="172" t="s">
        <v>144</v>
      </c>
      <c r="C128" s="5" t="str">
        <f>A128&amp;" "&amp;B128</f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>IF(E128="H",IF(F128&lt;15.5,"H1",IF(F128&lt;24.5,"H2","H3")),IF(E128="F",IF(F128&lt;24.5,"F1","F2"),""))</f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>J128+L128</f>
        <v>30</v>
      </c>
    </row>
    <row r="129" spans="1:17" hidden="1">
      <c r="A129" s="172" t="s">
        <v>359</v>
      </c>
      <c r="B129" s="172" t="s">
        <v>159</v>
      </c>
      <c r="C129" s="5" t="str">
        <f>A129&amp;" "&amp;B129</f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>IF(E129="H",IF(F129&lt;15.5,"H1",IF(F129&lt;24.5,"H2","H3")),IF(E129="F",IF(F129&lt;24.5,"F1","F2"),""))</f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>J129+L129</f>
        <v>44</v>
      </c>
    </row>
    <row r="130" spans="1:17" hidden="1">
      <c r="A130" s="172" t="s">
        <v>224</v>
      </c>
      <c r="B130" s="172" t="s">
        <v>225</v>
      </c>
      <c r="C130" s="5" t="str">
        <f>A130&amp;" "&amp;B130</f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>IF(E130="H",IF(F130&lt;15.5,"H1",IF(F130&lt;24.5,"H2","H3")),IF(E130="F",IF(F130&lt;24.5,"F1","F2"),""))</f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>J130+L130</f>
        <v>5</v>
      </c>
    </row>
    <row r="131" spans="1:17" ht="15.75">
      <c r="A131" s="185" t="s">
        <v>75</v>
      </c>
      <c r="B131" s="185" t="s">
        <v>76</v>
      </c>
      <c r="C131" s="5" t="str">
        <f>A131&amp;" "&amp;B131</f>
        <v>WINOGRAD Serge</v>
      </c>
      <c r="D131" s="187" t="s">
        <v>9</v>
      </c>
      <c r="E131" s="142" t="s">
        <v>10</v>
      </c>
      <c r="F131" s="16">
        <f>'joueurs  '!F166</f>
        <v>17.2</v>
      </c>
      <c r="G131" s="86" t="s">
        <v>78</v>
      </c>
      <c r="H131" s="198">
        <v>49810064</v>
      </c>
      <c r="I131" s="141" t="str">
        <f>IF(E131="H",IF(F131&lt;15.5,"H1",IF(F131&lt;24.5,"H2","H3")),IF(E131="F",IF(F131&lt;24.5,"F1","F2"),""))</f>
        <v>H2</v>
      </c>
      <c r="J131" s="5">
        <f>'Feuille saisie score '!J166</f>
        <v>11</v>
      </c>
      <c r="K131" s="5">
        <f>'Feuille saisie score '!K166</f>
        <v>24</v>
      </c>
      <c r="L131" s="5">
        <f>'Feuille saisie score '!L166</f>
        <v>10</v>
      </c>
      <c r="M131" s="5">
        <f>'Feuille saisie score '!M166</f>
        <v>25</v>
      </c>
      <c r="N131" s="5">
        <f>J131+L131</f>
        <v>21</v>
      </c>
      <c r="P131" s="210"/>
      <c r="Q131" s="210"/>
    </row>
    <row r="132" spans="1:17" hidden="1">
      <c r="A132" s="174" t="s">
        <v>137</v>
      </c>
      <c r="B132" s="174" t="s">
        <v>102</v>
      </c>
      <c r="C132" s="5" t="str">
        <f>A132&amp;" "&amp;B132</f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>IF(E132="H",IF(F132&lt;15.5,"H1",IF(F132&lt;24.5,"H2","H3")),IF(E132="F",IF(F132&lt;24.5,"F1","F2"),""))</f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>J132+L132</f>
        <v>12</v>
      </c>
    </row>
    <row r="133" spans="1:17" hidden="1">
      <c r="A133" s="172" t="s">
        <v>397</v>
      </c>
      <c r="B133" s="172" t="s">
        <v>398</v>
      </c>
      <c r="C133" s="5" t="str">
        <f>A133&amp;" "&amp;B133</f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>IF(E133="H",IF(F133&lt;15.5,"H1",IF(F133&lt;24.5,"H2","H3")),IF(E133="F",IF(F133&lt;24.5,"F1","F2"),""))</f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>J133+L133</f>
        <v>40</v>
      </c>
    </row>
    <row r="134" spans="1:17" hidden="1">
      <c r="A134" s="172" t="s">
        <v>286</v>
      </c>
      <c r="B134" s="172" t="s">
        <v>287</v>
      </c>
      <c r="C134" s="5" t="str">
        <f>A134&amp;" "&amp;B134</f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>IF(E134="H",IF(F134&lt;15.5,"H1",IF(F134&lt;24.5,"H2","H3")),IF(E134="F",IF(F134&lt;24.5,"F1","F2"),""))</f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>J134+L134</f>
        <v>12</v>
      </c>
    </row>
    <row r="135" spans="1:17">
      <c r="A135" s="173" t="s">
        <v>208</v>
      </c>
      <c r="B135" s="173" t="s">
        <v>209</v>
      </c>
      <c r="C135" s="5" t="str">
        <f>A135&amp;" "&amp;B135</f>
        <v xml:space="preserve">RENAULT PATRICE </v>
      </c>
      <c r="D135" s="187" t="s">
        <v>9</v>
      </c>
      <c r="E135" s="148" t="s">
        <v>10</v>
      </c>
      <c r="F135" s="16">
        <f>'joueurs  '!F142</f>
        <v>24.1</v>
      </c>
      <c r="G135" s="80" t="s">
        <v>190</v>
      </c>
      <c r="H135" s="192">
        <v>538495219</v>
      </c>
      <c r="I135" s="141" t="str">
        <f>IF(E135="H",IF(F135&lt;15.5,"H1",IF(F135&lt;24.5,"H2","H3")),IF(E135="F",IF(F135&lt;24.5,"F1","F2"),""))</f>
        <v>H2</v>
      </c>
      <c r="J135" s="5">
        <f>'Feuille saisie score '!J142</f>
        <v>9</v>
      </c>
      <c r="K135" s="5">
        <f>'Feuille saisie score '!K142</f>
        <v>23</v>
      </c>
      <c r="L135" s="5">
        <f>'Feuille saisie score '!L142</f>
        <v>11</v>
      </c>
      <c r="M135" s="5">
        <f>'Feuille saisie score '!M142</f>
        <v>36</v>
      </c>
      <c r="N135" s="5">
        <f>J135+L135</f>
        <v>20</v>
      </c>
      <c r="P135" s="210"/>
      <c r="Q135" s="210"/>
    </row>
    <row r="136" spans="1:17" hidden="1">
      <c r="A136" s="172" t="s">
        <v>251</v>
      </c>
      <c r="B136" s="172" t="s">
        <v>44</v>
      </c>
      <c r="C136" s="5" t="str">
        <f>A136&amp;" "&amp;B136</f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>IF(E136="H",IF(F136&lt;15.5,"H1",IF(F136&lt;24.5,"H2","H3")),IF(E136="F",IF(F136&lt;24.5,"F1","F2"),""))</f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>J136+L136</f>
        <v>36</v>
      </c>
    </row>
    <row r="137" spans="1:17" hidden="1">
      <c r="A137" s="172" t="s">
        <v>318</v>
      </c>
      <c r="B137" s="172" t="s">
        <v>319</v>
      </c>
      <c r="C137" s="5" t="str">
        <f>A137&amp;" "&amp;B137</f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>IF(E137="H",IF(F137&lt;15.5,"H1",IF(F137&lt;24.5,"H2","H3")),IF(E137="F",IF(F137&lt;24.5,"F1","F2"),""))</f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>J137+L137</f>
        <v>30</v>
      </c>
    </row>
    <row r="138" spans="1:17" hidden="1">
      <c r="A138" s="172" t="s">
        <v>145</v>
      </c>
      <c r="B138" s="172" t="s">
        <v>146</v>
      </c>
      <c r="C138" s="5" t="str">
        <f>A138&amp;" "&amp;B138</f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>IF(E138="H",IF(F138&lt;15.5,"H1",IF(F138&lt;24.5,"H2","H3")),IF(E138="F",IF(F138&lt;24.5,"F1","F2"),""))</f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>J138+L138</f>
        <v>10</v>
      </c>
    </row>
    <row r="139" spans="1:17" hidden="1">
      <c r="A139" s="172" t="s">
        <v>281</v>
      </c>
      <c r="B139" s="172" t="s">
        <v>234</v>
      </c>
      <c r="C139" s="5" t="str">
        <f>A139&amp;" "&amp;B139</f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>IF(E139="H",IF(F139&lt;15.5,"H1",IF(F139&lt;24.5,"H2","H3")),IF(E139="F",IF(F139&lt;24.5,"F1","F2"),""))</f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>J139+L139</f>
        <v>4</v>
      </c>
    </row>
    <row r="140" spans="1:17" hidden="1">
      <c r="A140" s="172" t="s">
        <v>20</v>
      </c>
      <c r="B140" s="172" t="s">
        <v>21</v>
      </c>
      <c r="C140" s="5" t="str">
        <f>A140&amp;" "&amp;B140</f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>IF(E140="H",IF(F140&lt;15.5,"H1",IF(F140&lt;24.5,"H2","H3")),IF(E140="F",IF(F140&lt;24.5,"F1","F2"),""))</f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>J140+L140</f>
        <v>1</v>
      </c>
    </row>
    <row r="141" spans="1:17" hidden="1">
      <c r="A141" s="172" t="s">
        <v>404</v>
      </c>
      <c r="B141" s="172" t="s">
        <v>405</v>
      </c>
      <c r="C141" s="5" t="str">
        <f>A141&amp;" "&amp;B141</f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>IF(E141="H",IF(F141&lt;15.5,"H1",IF(F141&lt;24.5,"H2","H3")),IF(E141="F",IF(F141&lt;24.5,"F1","F2"),""))</f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>J141+L141</f>
        <v>36</v>
      </c>
    </row>
    <row r="142" spans="1:17" hidden="1">
      <c r="A142" s="172" t="s">
        <v>347</v>
      </c>
      <c r="B142" s="172" t="s">
        <v>348</v>
      </c>
      <c r="C142" s="5" t="str">
        <f>A142&amp;" "&amp;B142</f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>IF(E142="H",IF(F142&lt;15.5,"H1",IF(F142&lt;24.5,"H2","H3")),IF(E142="F",IF(F142&lt;24.5,"F1","F2"),""))</f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>J142+L142</f>
        <v>11</v>
      </c>
    </row>
    <row r="143" spans="1:17">
      <c r="A143" s="172" t="s">
        <v>267</v>
      </c>
      <c r="B143" s="172" t="s">
        <v>268</v>
      </c>
      <c r="C143" s="5" t="str">
        <f>A143&amp;" "&amp;B143</f>
        <v>REVENU SYLVAIN</v>
      </c>
      <c r="D143" s="186" t="s">
        <v>9</v>
      </c>
      <c r="E143" s="151" t="s">
        <v>10</v>
      </c>
      <c r="F143" s="16">
        <f>'joueurs  '!F144</f>
        <v>22.5</v>
      </c>
      <c r="G143" s="71" t="s">
        <v>264</v>
      </c>
      <c r="H143" s="192">
        <v>547637245</v>
      </c>
      <c r="I143" s="141" t="str">
        <f>IF(E143="H",IF(F143&lt;15.5,"H1",IF(F143&lt;24.5,"H2","H3")),IF(E143="F",IF(F143&lt;24.5,"F1","F2"),""))</f>
        <v>H2</v>
      </c>
      <c r="J143" s="5">
        <f>'Feuille saisie score '!J144</f>
        <v>11</v>
      </c>
      <c r="K143" s="5">
        <f>'Feuille saisie score '!K144</f>
        <v>27</v>
      </c>
      <c r="L143" s="5">
        <f>'Feuille saisie score '!L144</f>
        <v>9</v>
      </c>
      <c r="M143" s="5">
        <f>'Feuille saisie score '!M144</f>
        <v>24</v>
      </c>
      <c r="N143" s="5">
        <f>J143+L143</f>
        <v>20</v>
      </c>
      <c r="P143" s="210"/>
      <c r="Q143" s="210"/>
    </row>
    <row r="144" spans="1:17">
      <c r="A144" s="172" t="s">
        <v>282</v>
      </c>
      <c r="B144" s="172" t="s">
        <v>283</v>
      </c>
      <c r="C144" s="5" t="str">
        <f>A144&amp;" "&amp;B144</f>
        <v>GUITOGER didier</v>
      </c>
      <c r="D144" s="186" t="s">
        <v>9</v>
      </c>
      <c r="E144" s="152" t="s">
        <v>10</v>
      </c>
      <c r="F144" s="16">
        <f>'joueurs  '!F74</f>
        <v>19.5</v>
      </c>
      <c r="G144" s="74" t="s">
        <v>276</v>
      </c>
      <c r="H144" s="192">
        <v>535764291</v>
      </c>
      <c r="I144" s="141" t="str">
        <f>IF(E144="H",IF(F144&lt;15.5,"H1",IF(F144&lt;24.5,"H2","H3")),IF(E144="F",IF(F144&lt;24.5,"F1","F2"),""))</f>
        <v>H2</v>
      </c>
      <c r="J144" s="5">
        <f>'Feuille saisie score '!J74</f>
        <v>13</v>
      </c>
      <c r="K144" s="5">
        <f>'Feuille saisie score '!K74</f>
        <v>31</v>
      </c>
      <c r="L144" s="5">
        <f>'Feuille saisie score '!L74</f>
        <v>5</v>
      </c>
      <c r="M144" s="5">
        <f>'Feuille saisie score '!M74</f>
        <v>20</v>
      </c>
      <c r="N144" s="5">
        <f>J144+L144</f>
        <v>18</v>
      </c>
      <c r="P144" s="210"/>
      <c r="Q144" s="210"/>
    </row>
    <row r="145" spans="1:17">
      <c r="A145" s="172" t="s">
        <v>393</v>
      </c>
      <c r="B145" s="172" t="s">
        <v>28</v>
      </c>
      <c r="C145" s="5" t="str">
        <f>A145&amp;" "&amp;B145</f>
        <v>HOUPIN Gilles</v>
      </c>
      <c r="D145" s="186" t="s">
        <v>9</v>
      </c>
      <c r="E145" s="95" t="s">
        <v>10</v>
      </c>
      <c r="F145" s="16">
        <f>'joueurs  '!F80</f>
        <v>16.100000000000001</v>
      </c>
      <c r="G145" s="14" t="s">
        <v>391</v>
      </c>
      <c r="H145" s="197" t="s">
        <v>394</v>
      </c>
      <c r="I145" s="141" t="str">
        <f>IF(E145="H",IF(F145&lt;15.5,"H1",IF(F145&lt;24.5,"H2","H3")),IF(E145="F",IF(F145&lt;24.5,"F1","F2"),""))</f>
        <v>H2</v>
      </c>
      <c r="J145" s="5">
        <f>'Feuille saisie score '!J80</f>
        <v>11</v>
      </c>
      <c r="K145" s="5">
        <f>'Feuille saisie score '!K80</f>
        <v>24</v>
      </c>
      <c r="L145" s="5">
        <f>'Feuille saisie score '!L80</f>
        <v>7</v>
      </c>
      <c r="M145" s="5">
        <f>'Feuille saisie score '!M80</f>
        <v>20</v>
      </c>
      <c r="N145" s="5">
        <f>J145+L145</f>
        <v>18</v>
      </c>
      <c r="P145" s="210"/>
      <c r="Q145" s="210"/>
    </row>
    <row r="146" spans="1:17" hidden="1">
      <c r="A146" s="172" t="s">
        <v>267</v>
      </c>
      <c r="B146" s="172" t="s">
        <v>270</v>
      </c>
      <c r="C146" s="5" t="str">
        <f>A146&amp;" "&amp;B146</f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>IF(E146="H",IF(F146&lt;15.5,"H1",IF(F146&lt;24.5,"H2","H3")),IF(E146="F",IF(F146&lt;24.5,"F1","F2"),""))</f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>J146+L146</f>
        <v>13</v>
      </c>
    </row>
    <row r="147" spans="1:17" hidden="1">
      <c r="A147" s="172" t="s">
        <v>351</v>
      </c>
      <c r="B147" s="172" t="s">
        <v>346</v>
      </c>
      <c r="C147" s="5" t="str">
        <f>A147&amp;" "&amp;B147</f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>IF(E147="H",IF(F147&lt;15.5,"H1",IF(F147&lt;24.5,"H2","H3")),IF(E147="F",IF(F147&lt;24.5,"F1","F2"),""))</f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>J147+L147</f>
        <v>23</v>
      </c>
    </row>
    <row r="148" spans="1:17" hidden="1">
      <c r="A148" s="172" t="s">
        <v>354</v>
      </c>
      <c r="B148" s="172" t="s">
        <v>355</v>
      </c>
      <c r="C148" s="5" t="str">
        <f>A148&amp;" "&amp;B148</f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>IF(E148="H",IF(F148&lt;15.5,"H1",IF(F148&lt;24.5,"H2","H3")),IF(E148="F",IF(F148&lt;24.5,"F1","F2"),""))</f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>J148+L148</f>
        <v>19</v>
      </c>
    </row>
    <row r="149" spans="1:17">
      <c r="A149" s="172" t="s">
        <v>237</v>
      </c>
      <c r="B149" s="172" t="s">
        <v>238</v>
      </c>
      <c r="C149" s="5" t="str">
        <f>A149&amp;" "&amp;B149</f>
        <v>NICOLAS Alain</v>
      </c>
      <c r="D149" s="186" t="s">
        <v>9</v>
      </c>
      <c r="E149" s="62" t="s">
        <v>10</v>
      </c>
      <c r="F149" s="16">
        <f>'joueurs  '!F121</f>
        <v>23.4</v>
      </c>
      <c r="G149" s="61" t="s">
        <v>228</v>
      </c>
      <c r="H149" s="194">
        <v>522005321</v>
      </c>
      <c r="I149" s="141" t="str">
        <f>IF(E149="H",IF(F149&lt;15.5,"H1",IF(F149&lt;24.5,"H2","H3")),IF(E149="F",IF(F149&lt;24.5,"F1","F2"),""))</f>
        <v>H2</v>
      </c>
      <c r="J149" s="5">
        <f>'Feuille saisie score '!J121</f>
        <v>12</v>
      </c>
      <c r="K149" s="5">
        <f>'Feuille saisie score '!K121</f>
        <v>31</v>
      </c>
      <c r="L149" s="5">
        <f>'Feuille saisie score '!L121</f>
        <v>4</v>
      </c>
      <c r="M149" s="5">
        <f>'Feuille saisie score '!M121</f>
        <v>20</v>
      </c>
      <c r="N149" s="5">
        <f>J149+L149</f>
        <v>16</v>
      </c>
      <c r="P149" s="210"/>
      <c r="Q149" s="210"/>
    </row>
    <row r="150" spans="1:17" ht="15.75" hidden="1">
      <c r="A150" s="175" t="s">
        <v>183</v>
      </c>
      <c r="B150" s="175" t="s">
        <v>184</v>
      </c>
      <c r="C150" s="5" t="str">
        <f>A150&amp;" "&amp;B150</f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>IF(E150="H",IF(F150&lt;15.5,"H1",IF(F150&lt;24.5,"H2","H3")),IF(E150="F",IF(F150&lt;24.5,"F1","F2"),""))</f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>J150+L150</f>
        <v>26</v>
      </c>
    </row>
    <row r="151" spans="1:17" hidden="1">
      <c r="A151" s="172" t="s">
        <v>43</v>
      </c>
      <c r="B151" s="172" t="s">
        <v>44</v>
      </c>
      <c r="C151" s="5" t="str">
        <f>A151&amp;" "&amp;B151</f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>IF(E151="H",IF(F151&lt;15.5,"H1",IF(F151&lt;24.5,"H2","H3")),IF(E151="F",IF(F151&lt;24.5,"F1","F2"),""))</f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>J151+L151</f>
        <v>12</v>
      </c>
    </row>
    <row r="152" spans="1:17" ht="15.75" hidden="1">
      <c r="A152" s="175" t="s">
        <v>105</v>
      </c>
      <c r="B152" s="175" t="s">
        <v>106</v>
      </c>
      <c r="C152" s="5" t="str">
        <f>A152&amp;" "&amp;B152</f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>IF(E152="H",IF(F152&lt;15.5,"H1",IF(F152&lt;24.5,"H2","H3")),IF(E152="F",IF(F152&lt;24.5,"F1","F2"),""))</f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>J152+L152</f>
        <v>43</v>
      </c>
    </row>
    <row r="153" spans="1:17" hidden="1">
      <c r="A153" s="172" t="s">
        <v>61</v>
      </c>
      <c r="B153" s="172" t="s">
        <v>62</v>
      </c>
      <c r="C153" s="5" t="str">
        <f>A153&amp;" "&amp;B153</f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>IF(E153="H",IF(F153&lt;15.5,"H1",IF(F153&lt;24.5,"H2","H3")),IF(E153="F",IF(F153&lt;24.5,"F1","F2"),""))</f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>J153+L153</f>
        <v>18</v>
      </c>
    </row>
    <row r="154" spans="1:17">
      <c r="A154" s="172" t="s">
        <v>63</v>
      </c>
      <c r="B154" s="172" t="s">
        <v>64</v>
      </c>
      <c r="C154" s="5" t="str">
        <f>A154&amp;" "&amp;B154</f>
        <v>MAJOIS Eric</v>
      </c>
      <c r="D154" s="186" t="s">
        <v>9</v>
      </c>
      <c r="E154" s="95" t="s">
        <v>10</v>
      </c>
      <c r="F154" s="16">
        <f>'joueurs  '!F106</f>
        <v>21.3</v>
      </c>
      <c r="G154" s="14" t="s">
        <v>60</v>
      </c>
      <c r="H154" s="192">
        <v>529362067</v>
      </c>
      <c r="I154" s="141" t="str">
        <f>IF(E154="H",IF(F154&lt;15.5,"H1",IF(F154&lt;24.5,"H2","H3")),IF(E154="F",IF(F154&lt;24.5,"F1","F2"),""))</f>
        <v>H2</v>
      </c>
      <c r="J154" s="5">
        <f>'Feuille saisie score '!J106</f>
        <v>7</v>
      </c>
      <c r="K154" s="5">
        <f>'Feuille saisie score '!K106</f>
        <v>19</v>
      </c>
      <c r="L154" s="5">
        <f>'Feuille saisie score '!L106</f>
        <v>7</v>
      </c>
      <c r="M154" s="5">
        <f>'Feuille saisie score '!M106</f>
        <v>17</v>
      </c>
      <c r="N154" s="5">
        <f>J154+L154</f>
        <v>14</v>
      </c>
      <c r="P154" s="210"/>
      <c r="Q154" s="210"/>
    </row>
    <row r="155" spans="1:17" hidden="1">
      <c r="A155" s="172" t="s">
        <v>288</v>
      </c>
      <c r="B155" s="172" t="s">
        <v>289</v>
      </c>
      <c r="C155" s="5" t="str">
        <f>A155&amp;" "&amp;B155</f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>IF(E155="H",IF(F155&lt;15.5,"H1",IF(F155&lt;24.5,"H2","H3")),IF(E155="F",IF(F155&lt;24.5,"F1","F2"),""))</f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>J155+L155</f>
        <v>23</v>
      </c>
    </row>
    <row r="156" spans="1:17" hidden="1">
      <c r="A156" s="174" t="s">
        <v>333</v>
      </c>
      <c r="B156" s="174" t="s">
        <v>334</v>
      </c>
      <c r="C156" s="5" t="str">
        <f>A156&amp;" "&amp;B156</f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>IF(E156="H",IF(F156&lt;15.5,"H1",IF(F156&lt;24.5,"H2","H3")),IF(E156="F",IF(F156&lt;24.5,"F1","F2"),""))</f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>J156+L156</f>
        <v>41</v>
      </c>
    </row>
    <row r="157" spans="1:17" hidden="1">
      <c r="A157" s="172" t="s">
        <v>134</v>
      </c>
      <c r="B157" s="172" t="s">
        <v>135</v>
      </c>
      <c r="C157" s="5" t="str">
        <f>A157&amp;" "&amp;B157</f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>IF(E157="H",IF(F157&lt;15.5,"H1",IF(F157&lt;24.5,"H2","H3")),IF(E157="F",IF(F157&lt;24.5,"F1","F2"),""))</f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>J157+L157</f>
        <v>8</v>
      </c>
    </row>
    <row r="158" spans="1:17">
      <c r="A158" s="172" t="s">
        <v>368</v>
      </c>
      <c r="B158" s="172" t="s">
        <v>268</v>
      </c>
      <c r="C158" s="5" t="str">
        <f>A158&amp;" "&amp;B158</f>
        <v>VELU SYLVAIN</v>
      </c>
      <c r="D158" s="186" t="s">
        <v>9</v>
      </c>
      <c r="E158" s="156" t="s">
        <v>10</v>
      </c>
      <c r="F158" s="16">
        <f>'joueurs  '!F160</f>
        <v>19.3</v>
      </c>
      <c r="G158" s="90" t="s">
        <v>365</v>
      </c>
      <c r="H158" s="172">
        <v>516766253</v>
      </c>
      <c r="I158" s="141" t="str">
        <f>IF(E158="H",IF(F158&lt;15.5,"H1",IF(F158&lt;24.5,"H2","H3")),IF(E158="F",IF(F158&lt;24.5,"F1","F2"),""))</f>
        <v>H2</v>
      </c>
      <c r="J158" s="5">
        <f>'Feuille saisie score '!J160</f>
        <v>5</v>
      </c>
      <c r="K158" s="5">
        <f>'Feuille saisie score '!K160</f>
        <v>18</v>
      </c>
      <c r="L158" s="5">
        <f>'Feuille saisie score '!L160</f>
        <v>9</v>
      </c>
      <c r="M158" s="5">
        <f>'Feuille saisie score '!M160</f>
        <v>27</v>
      </c>
      <c r="N158" s="5">
        <f>J158+L158</f>
        <v>14</v>
      </c>
      <c r="P158" s="210"/>
      <c r="Q158" s="210"/>
    </row>
    <row r="159" spans="1:17" hidden="1">
      <c r="A159" s="172" t="s">
        <v>67</v>
      </c>
      <c r="B159" s="172" t="s">
        <v>68</v>
      </c>
      <c r="C159" s="5" t="str">
        <f>A159&amp;" "&amp;B159</f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>IF(E159="H",IF(F159&lt;15.5,"H1",IF(F159&lt;24.5,"H2","H3")),IF(E159="F",IF(F159&lt;24.5,"F1","F2"),""))</f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>J159+L159</f>
        <v>34</v>
      </c>
    </row>
    <row r="160" spans="1:17">
      <c r="A160" s="172" t="s">
        <v>328</v>
      </c>
      <c r="B160" s="172" t="s">
        <v>329</v>
      </c>
      <c r="C160" s="5" t="str">
        <f>A160&amp;" "&amp;B160</f>
        <v>TOLINOS André</v>
      </c>
      <c r="D160" s="186" t="s">
        <v>9</v>
      </c>
      <c r="E160" s="144" t="s">
        <v>10</v>
      </c>
      <c r="F160" s="16">
        <f>'joueurs  '!F157</f>
        <v>22</v>
      </c>
      <c r="G160" s="35" t="s">
        <v>323</v>
      </c>
      <c r="H160" s="192">
        <v>515489091</v>
      </c>
      <c r="I160" s="141" t="str">
        <f>IF(E160="H",IF(F160&lt;15.5,"H1",IF(F160&lt;24.5,"H2","H3")),IF(E160="F",IF(F160&lt;24.5,"F1","F2"),""))</f>
        <v>H2</v>
      </c>
      <c r="J160" s="5">
        <f>'Feuille saisie score '!J157</f>
        <v>7</v>
      </c>
      <c r="K160" s="5">
        <f>'Feuille saisie score '!K157</f>
        <v>25</v>
      </c>
      <c r="L160" s="5">
        <f>'Feuille saisie score '!L157</f>
        <v>6</v>
      </c>
      <c r="M160" s="5">
        <f>'Feuille saisie score '!M157</f>
        <v>21</v>
      </c>
      <c r="N160" s="5">
        <f>J160+L160</f>
        <v>13</v>
      </c>
      <c r="P160" s="210"/>
      <c r="Q160" s="210"/>
    </row>
    <row r="161" spans="1:17">
      <c r="A161" s="172" t="s">
        <v>49</v>
      </c>
      <c r="B161" s="172" t="s">
        <v>50</v>
      </c>
      <c r="C161" s="5" t="str">
        <f>A161&amp;" "&amp;B161</f>
        <v>GONDOLE Philippe</v>
      </c>
      <c r="D161" s="186" t="s">
        <v>9</v>
      </c>
      <c r="E161" s="10" t="s">
        <v>10</v>
      </c>
      <c r="F161" s="16">
        <f>'joueurs  '!F69</f>
        <v>19</v>
      </c>
      <c r="G161" s="163" t="s">
        <v>14</v>
      </c>
      <c r="H161" s="192">
        <v>541526116</v>
      </c>
      <c r="I161" s="141" t="str">
        <f>IF(E161="H",IF(F161&lt;15.5,"H1",IF(F161&lt;24.5,"H2","H3")),IF(E161="F",IF(F161&lt;24.5,"F1","F2"),""))</f>
        <v>H2</v>
      </c>
      <c r="J161" s="5">
        <f>'Feuille saisie score '!J69</f>
        <v>12</v>
      </c>
      <c r="K161" s="5">
        <f>'Feuille saisie score '!K69</f>
        <v>31</v>
      </c>
      <c r="L161" s="5">
        <f>'Feuille saisie score '!L69</f>
        <v>0</v>
      </c>
      <c r="M161" s="5">
        <f>'Feuille saisie score '!M69</f>
        <v>0</v>
      </c>
      <c r="N161" s="5">
        <f>J161+L161</f>
        <v>12</v>
      </c>
      <c r="P161" s="210"/>
      <c r="Q161" s="210"/>
    </row>
    <row r="162" spans="1:17" ht="15.75" hidden="1">
      <c r="A162" s="175" t="s">
        <v>92</v>
      </c>
      <c r="B162" s="175" t="s">
        <v>93</v>
      </c>
      <c r="C162" s="5" t="str">
        <f>A162&amp;" "&amp;B162</f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>IF(E162="H",IF(F162&lt;15.5,"H1",IF(F162&lt;24.5,"H2","H3")),IF(E162="F",IF(F162&lt;24.5,"F1","F2"),""))</f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>J162+L162</f>
        <v>15</v>
      </c>
    </row>
    <row r="163" spans="1:17" hidden="1">
      <c r="A163" s="172" t="s">
        <v>332</v>
      </c>
      <c r="B163" s="172" t="s">
        <v>106</v>
      </c>
      <c r="C163" s="5" t="str">
        <f>A163&amp;" "&amp;B163</f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>IF(E163="H",IF(F163&lt;15.5,"H1",IF(F163&lt;24.5,"H2","H3")),IF(E163="F",IF(F163&lt;24.5,"F1","F2"),""))</f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>J163+L163</f>
        <v>45</v>
      </c>
    </row>
    <row r="164" spans="1:17" hidden="1">
      <c r="A164" s="172" t="s">
        <v>371</v>
      </c>
      <c r="B164" s="172" t="s">
        <v>372</v>
      </c>
      <c r="C164" s="5" t="str">
        <f>A164&amp;" "&amp;B164</f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>IF(E164="H",IF(F164&lt;15.5,"H1",IF(F164&lt;24.5,"H2","H3")),IF(E164="F",IF(F164&lt;24.5,"F1","F2"),""))</f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>J164+L164</f>
        <v>11</v>
      </c>
    </row>
    <row r="165" spans="1:17" hidden="1">
      <c r="A165" s="172" t="s">
        <v>279</v>
      </c>
      <c r="B165" s="172" t="s">
        <v>280</v>
      </c>
      <c r="C165" s="5" t="str">
        <f>A165&amp;" "&amp;B165</f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>IF(E165="H",IF(F165&lt;15.5,"H1",IF(F165&lt;24.5,"H2","H3")),IF(E165="F",IF(F165&lt;24.5,"F1","F2"),""))</f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>J165+L165</f>
        <v>15</v>
      </c>
    </row>
    <row r="166" spans="1:17" hidden="1">
      <c r="A166" s="172" t="s">
        <v>402</v>
      </c>
      <c r="B166" s="172" t="s">
        <v>50</v>
      </c>
      <c r="C166" s="5" t="str">
        <f>A166&amp;" "&amp;B166</f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>IF(E166="H",IF(F166&lt;15.5,"H1",IF(F166&lt;24.5,"H2","H3")),IF(E166="F",IF(F166&lt;24.5,"F1","F2"),""))</f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>J166+L166</f>
        <v>29</v>
      </c>
    </row>
    <row r="167" spans="1:17">
      <c r="A167" s="172" t="s">
        <v>395</v>
      </c>
      <c r="B167" s="172" t="s">
        <v>396</v>
      </c>
      <c r="C167" s="5" t="str">
        <f>A167&amp;" "&amp;B167</f>
        <v>PESTA Jonathan</v>
      </c>
      <c r="D167" s="186" t="s">
        <v>9</v>
      </c>
      <c r="E167" s="95" t="s">
        <v>10</v>
      </c>
      <c r="F167" s="16">
        <f>'joueurs  '!F130</f>
        <v>24.1</v>
      </c>
      <c r="G167" s="14" t="s">
        <v>391</v>
      </c>
      <c r="H167" s="172">
        <v>44509307</v>
      </c>
      <c r="I167" s="141" t="str">
        <f>IF(E167="H",IF(F167&lt;15.5,"H1",IF(F167&lt;24.5,"H2","H3")),IF(E167="F",IF(F167&lt;24.5,"F1","F2"),""))</f>
        <v>H2</v>
      </c>
      <c r="J167" s="5">
        <f>'Feuille saisie score '!J130</f>
        <v>9</v>
      </c>
      <c r="K167" s="5">
        <f>'Feuille saisie score '!K130</f>
        <v>23</v>
      </c>
      <c r="L167" s="5">
        <f>'Feuille saisie score '!L130</f>
        <v>3</v>
      </c>
      <c r="M167" s="5">
        <f>'Feuille saisie score '!M130</f>
        <v>20</v>
      </c>
      <c r="N167" s="5">
        <f>J167+L167</f>
        <v>12</v>
      </c>
      <c r="P167" s="210"/>
      <c r="Q167" s="210"/>
    </row>
    <row r="168" spans="1:17" hidden="1">
      <c r="A168" s="177" t="s">
        <v>302</v>
      </c>
      <c r="B168" s="177" t="s">
        <v>303</v>
      </c>
      <c r="C168" s="5" t="str">
        <f>A168&amp;" "&amp;B168</f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>IF(E168="H",IF(F168&lt;15.5,"H1",IF(F168&lt;24.5,"H2","H3")),IF(E168="F",IF(F168&lt;24.5,"F1","F2"),""))</f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>J168+L168</f>
        <v>23</v>
      </c>
    </row>
    <row r="169" spans="1:17" ht="15.75">
      <c r="A169" s="175" t="s">
        <v>98</v>
      </c>
      <c r="B169" s="175" t="s">
        <v>99</v>
      </c>
      <c r="C169" s="5" t="str">
        <f>A169&amp;" "&amp;B169</f>
        <v>LAMARQUE Pierre</v>
      </c>
      <c r="D169" s="187" t="s">
        <v>9</v>
      </c>
      <c r="E169" s="142" t="s">
        <v>10</v>
      </c>
      <c r="F169" s="16">
        <f>'joueurs  '!F88</f>
        <v>20.5</v>
      </c>
      <c r="G169" s="86" t="s">
        <v>78</v>
      </c>
      <c r="H169" s="193" t="s">
        <v>100</v>
      </c>
      <c r="I169" s="141" t="str">
        <f>IF(E169="H",IF(F169&lt;15.5,"H1",IF(F169&lt;24.5,"H2","H3")),IF(E169="F",IF(F169&lt;24.5,"F1","F2"),""))</f>
        <v>H2</v>
      </c>
      <c r="J169" s="5">
        <f>'Feuille saisie score '!J88</f>
        <v>4</v>
      </c>
      <c r="K169" s="5">
        <f>'Feuille saisie score '!K88</f>
        <v>14</v>
      </c>
      <c r="L169" s="5">
        <f>'Feuille saisie score '!L88</f>
        <v>4</v>
      </c>
      <c r="M169" s="5">
        <f>'Feuille saisie score '!M88</f>
        <v>18</v>
      </c>
      <c r="N169" s="5">
        <f>J169+L169</f>
        <v>8</v>
      </c>
      <c r="P169" s="210"/>
      <c r="Q169" s="210"/>
    </row>
    <row r="170" spans="1:17">
      <c r="P170" s="210"/>
      <c r="Q170" s="210"/>
    </row>
  </sheetData>
  <autoFilter ref="A2:N169">
    <filterColumn colId="3">
      <filters>
        <filter val="R"/>
        <filter val="S"/>
      </filters>
    </filterColumn>
    <filterColumn colId="4">
      <filters>
        <filter val="H"/>
      </filters>
    </filterColumn>
    <filterColumn colId="8">
      <filters>
        <filter val="H2"/>
      </filters>
    </filterColumn>
    <sortState ref="A8:N169">
      <sortCondition descending="1" ref="N2:N169"/>
    </sortState>
  </autoFilter>
  <mergeCells count="1">
    <mergeCell ref="C1:G1"/>
  </mergeCells>
  <conditionalFormatting sqref="I2:I1048576">
    <cfRule type="cellIs" dxfId="235" priority="5" operator="equal">
      <formula>"F2"</formula>
    </cfRule>
    <cfRule type="cellIs" dxfId="234" priority="6" operator="equal">
      <formula>"F1"</formula>
    </cfRule>
    <cfRule type="cellIs" dxfId="233" priority="7" operator="equal">
      <formula>"H3"</formula>
    </cfRule>
    <cfRule type="cellIs" dxfId="232" priority="8" operator="equal">
      <formula>"H2"</formula>
    </cfRule>
    <cfRule type="cellIs" dxfId="231" priority="9" operator="equal">
      <formula>"H1"</formula>
    </cfRule>
  </conditionalFormatting>
  <conditionalFormatting sqref="D2:D1048576">
    <cfRule type="cellIs" dxfId="230" priority="4" operator="equal">
      <formula>"E"</formula>
    </cfRule>
  </conditionalFormatting>
  <conditionalFormatting sqref="E2:E1048576">
    <cfRule type="cellIs" dxfId="229" priority="1" operator="equal">
      <formula>"H"</formula>
    </cfRule>
    <cfRule type="cellIs" dxfId="228" priority="2" operator="equal">
      <formula>"F"</formula>
    </cfRule>
    <cfRule type="cellIs" priority="3" operator="equal">
      <formula>"F"</formula>
    </cfRule>
  </conditionalFormatting>
  <dataValidations count="3">
    <dataValidation type="list" allowBlank="1" showInputMessage="1" showErrorMessage="1" sqref="D122:D138 D161:D167 D51:D63 D144:D158 D3:D31 D81:D117">
      <formula1>"S,E"</formula1>
    </dataValidation>
    <dataValidation type="list" allowBlank="1" showInputMessage="1" showErrorMessage="1" sqref="E168:E169 E122:E141 E51:E63 E144:E166 E3:E31 E81:E117">
      <formula1>"F,H"</formula1>
    </dataValidation>
    <dataValidation allowBlank="1" showInputMessage="1" showErrorMessage="1" errorTitle="mauvaise saisie" error="F pour Femme_x000a_H pour Homme" promptTitle="SAISIE OBLIGATOIRE SVP" prompt="merci !" sqref="E142:E143"/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71"/>
  <sheetViews>
    <sheetView topLeftCell="C1" workbookViewId="0">
      <selection activeCell="C3" sqref="C3:I27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customWidth="1"/>
    <col min="11" max="11" width="17.42578125" hidden="1" customWidth="1"/>
    <col min="12" max="12" width="17.42578125" customWidth="1"/>
    <col min="13" max="13" width="15" hidden="1" customWidth="1"/>
    <col min="14" max="14" width="16.28515625" customWidth="1"/>
  </cols>
  <sheetData>
    <row r="1" spans="1:16" ht="93.75" customHeight="1" thickBot="1">
      <c r="C1" s="321" t="s">
        <v>458</v>
      </c>
      <c r="D1" s="322"/>
      <c r="E1" s="322"/>
      <c r="F1" s="322"/>
      <c r="G1" s="322"/>
      <c r="H1" s="229"/>
      <c r="I1" s="229"/>
      <c r="J1" s="231" t="s">
        <v>452</v>
      </c>
      <c r="K1" s="229"/>
      <c r="L1" s="231" t="s">
        <v>441</v>
      </c>
      <c r="M1" s="232"/>
      <c r="N1" s="228"/>
    </row>
    <row r="2" spans="1:16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0" t="s">
        <v>456</v>
      </c>
    </row>
    <row r="3" spans="1:16">
      <c r="A3" s="172" t="s">
        <v>40</v>
      </c>
      <c r="B3" s="172" t="s">
        <v>16</v>
      </c>
      <c r="C3" s="5" t="str">
        <f t="shared" ref="C3:C34" si="0">A3&amp;" "&amp;B3</f>
        <v>LECLERCQ Alexandre</v>
      </c>
      <c r="D3" s="186" t="s">
        <v>9</v>
      </c>
      <c r="E3" s="10" t="s">
        <v>10</v>
      </c>
      <c r="F3" s="16">
        <f>'joueurs  '!F93</f>
        <v>29.9</v>
      </c>
      <c r="G3" s="163" t="s">
        <v>14</v>
      </c>
      <c r="H3" s="192">
        <v>512643053</v>
      </c>
      <c r="I3" s="141" t="str">
        <f t="shared" ref="I3:I34" si="1">IF(E3="H",IF(F3&lt;15.5,"H1",IF(F3&lt;24.5,"H2","H3")),IF(E3="F",IF(F3&lt;24.5,"F1","F2"),""))</f>
        <v>H3</v>
      </c>
      <c r="J3" s="5">
        <f>'Feuille saisie score '!J93</f>
        <v>14</v>
      </c>
      <c r="K3" s="5">
        <f>'Feuille saisie score '!K93</f>
        <v>41</v>
      </c>
      <c r="L3" s="5">
        <f>'Feuille saisie score '!L93</f>
        <v>22</v>
      </c>
      <c r="M3" s="5">
        <f>'Feuille saisie score '!M93</f>
        <v>51</v>
      </c>
      <c r="N3" s="5">
        <f t="shared" ref="N3:N34" si="2">J3+L3</f>
        <v>36</v>
      </c>
      <c r="P3" s="210"/>
    </row>
    <row r="4" spans="1:16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si="2"/>
        <v>10</v>
      </c>
    </row>
    <row r="5" spans="1:16">
      <c r="A5" s="172" t="s">
        <v>67</v>
      </c>
      <c r="B5" s="172" t="s">
        <v>68</v>
      </c>
      <c r="C5" s="5" t="str">
        <f t="shared" si="0"/>
        <v>TOMINE Sébastien</v>
      </c>
      <c r="D5" s="186" t="s">
        <v>9</v>
      </c>
      <c r="E5" s="95" t="s">
        <v>10</v>
      </c>
      <c r="F5" s="16">
        <f>'joueurs  '!F158</f>
        <v>37.4</v>
      </c>
      <c r="G5" s="14" t="s">
        <v>60</v>
      </c>
      <c r="H5" s="192">
        <v>517701383</v>
      </c>
      <c r="I5" s="141" t="str">
        <f t="shared" si="1"/>
        <v>H3</v>
      </c>
      <c r="J5" s="5">
        <f>'Feuille saisie score '!J158</f>
        <v>14</v>
      </c>
      <c r="K5" s="5">
        <f>'Feuille saisie score '!K158</f>
        <v>52</v>
      </c>
      <c r="L5" s="5">
        <f>'Feuille saisie score '!L158</f>
        <v>20</v>
      </c>
      <c r="M5" s="5">
        <f>'Feuille saisie score '!M158</f>
        <v>58</v>
      </c>
      <c r="N5" s="5">
        <f t="shared" si="2"/>
        <v>34</v>
      </c>
      <c r="P5" s="210"/>
    </row>
    <row r="6" spans="1:16" ht="15.75" hidden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38</v>
      </c>
    </row>
    <row r="7" spans="1:16">
      <c r="A7" s="172" t="s">
        <v>142</v>
      </c>
      <c r="B7" s="172" t="s">
        <v>144</v>
      </c>
      <c r="C7" s="5" t="str">
        <f t="shared" si="0"/>
        <v>PAUGAM Loic</v>
      </c>
      <c r="D7" s="186" t="s">
        <v>9</v>
      </c>
      <c r="E7" s="144" t="s">
        <v>10</v>
      </c>
      <c r="F7" s="16">
        <f>'joueurs  '!F127</f>
        <v>27.2</v>
      </c>
      <c r="G7" s="35" t="s">
        <v>139</v>
      </c>
      <c r="H7" s="192">
        <v>513245099</v>
      </c>
      <c r="I7" s="141" t="str">
        <f t="shared" si="1"/>
        <v>H3</v>
      </c>
      <c r="J7" s="5">
        <f>'Feuille saisie score '!J127</f>
        <v>16</v>
      </c>
      <c r="K7" s="5">
        <f>'Feuille saisie score '!K127</f>
        <v>45</v>
      </c>
      <c r="L7" s="5">
        <f>'Feuille saisie score '!L127</f>
        <v>14</v>
      </c>
      <c r="M7" s="5">
        <f>'Feuille saisie score '!M127</f>
        <v>39</v>
      </c>
      <c r="N7" s="5">
        <f t="shared" si="2"/>
        <v>30</v>
      </c>
      <c r="P7" s="210"/>
    </row>
    <row r="8" spans="1:16" ht="15.75" hidden="1">
      <c r="A8" s="173" t="s">
        <v>172</v>
      </c>
      <c r="B8" s="176" t="s">
        <v>173</v>
      </c>
      <c r="C8" s="5" t="str">
        <f t="shared" si="0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1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2"/>
        <v>21</v>
      </c>
    </row>
    <row r="9" spans="1:16" hidden="1">
      <c r="A9" s="172" t="s">
        <v>311</v>
      </c>
      <c r="B9" s="172" t="s">
        <v>154</v>
      </c>
      <c r="C9" s="5" t="str">
        <f t="shared" si="0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1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2"/>
        <v>24</v>
      </c>
    </row>
    <row r="10" spans="1:16" hidden="1">
      <c r="A10" s="177" t="s">
        <v>304</v>
      </c>
      <c r="B10" s="177" t="s">
        <v>68</v>
      </c>
      <c r="C10" s="5" t="str">
        <f t="shared" si="0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1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2"/>
        <v>44</v>
      </c>
    </row>
    <row r="11" spans="1:16" hidden="1">
      <c r="A11" s="172" t="s">
        <v>345</v>
      </c>
      <c r="B11" s="172" t="s">
        <v>166</v>
      </c>
      <c r="C11" s="5" t="str">
        <f t="shared" si="0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1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2"/>
        <v>30</v>
      </c>
    </row>
    <row r="12" spans="1:16" ht="15.75">
      <c r="A12" s="175" t="s">
        <v>179</v>
      </c>
      <c r="B12" s="175" t="s">
        <v>180</v>
      </c>
      <c r="C12" s="5" t="str">
        <f t="shared" si="0"/>
        <v>IGUAL CHRISTIAN</v>
      </c>
      <c r="D12" s="187" t="s">
        <v>9</v>
      </c>
      <c r="E12" s="147" t="s">
        <v>10</v>
      </c>
      <c r="F12" s="16">
        <f>'joueurs  '!F82</f>
        <v>30.7</v>
      </c>
      <c r="G12" s="74" t="s">
        <v>156</v>
      </c>
      <c r="H12" s="200" t="s">
        <v>182</v>
      </c>
      <c r="I12" s="141" t="str">
        <f t="shared" si="1"/>
        <v>H3</v>
      </c>
      <c r="J12" s="5">
        <f>'Feuille saisie score '!J82</f>
        <v>8</v>
      </c>
      <c r="K12" s="5">
        <f>'Feuille saisie score '!K82</f>
        <v>35</v>
      </c>
      <c r="L12" s="5">
        <f>'Feuille saisie score '!L82</f>
        <v>18</v>
      </c>
      <c r="M12" s="5">
        <f>'Feuille saisie score '!M82</f>
        <v>51</v>
      </c>
      <c r="N12" s="5">
        <f t="shared" si="2"/>
        <v>26</v>
      </c>
      <c r="P12" s="210"/>
    </row>
    <row r="13" spans="1:16" hidden="1">
      <c r="A13" s="172" t="s">
        <v>138</v>
      </c>
      <c r="B13" s="172" t="s">
        <v>50</v>
      </c>
      <c r="C13" s="5" t="str">
        <f t="shared" si="0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1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2"/>
        <v>29</v>
      </c>
    </row>
    <row r="14" spans="1:16" hidden="1">
      <c r="A14" s="172" t="s">
        <v>25</v>
      </c>
      <c r="B14" s="172" t="s">
        <v>26</v>
      </c>
      <c r="C14" s="5" t="str">
        <f t="shared" si="0"/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 t="shared" si="1"/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 t="shared" si="2"/>
        <v>49</v>
      </c>
    </row>
    <row r="15" spans="1:16" hidden="1">
      <c r="A15" s="172" t="s">
        <v>25</v>
      </c>
      <c r="B15" s="172" t="s">
        <v>28</v>
      </c>
      <c r="C15" s="5" t="str">
        <f t="shared" si="0"/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 t="shared" si="1"/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 t="shared" si="2"/>
        <v>30</v>
      </c>
    </row>
    <row r="16" spans="1:16" hidden="1">
      <c r="A16" s="172" t="s">
        <v>357</v>
      </c>
      <c r="B16" s="172" t="s">
        <v>358</v>
      </c>
      <c r="C16" s="5" t="str">
        <f t="shared" si="0"/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 t="shared" si="1"/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 t="shared" si="2"/>
        <v>26</v>
      </c>
    </row>
    <row r="17" spans="1:16" hidden="1">
      <c r="A17" s="172" t="s">
        <v>407</v>
      </c>
      <c r="B17" s="172" t="s">
        <v>408</v>
      </c>
      <c r="C17" s="5" t="str">
        <f t="shared" si="0"/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 t="shared" si="1"/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 t="shared" si="2"/>
        <v>6</v>
      </c>
    </row>
    <row r="18" spans="1:16" hidden="1">
      <c r="A18" s="172" t="s">
        <v>229</v>
      </c>
      <c r="B18" s="172" t="s">
        <v>230</v>
      </c>
      <c r="C18" s="5" t="str">
        <f t="shared" si="0"/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 t="shared" si="1"/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 t="shared" si="2"/>
        <v>15</v>
      </c>
    </row>
    <row r="19" spans="1:16" hidden="1">
      <c r="A19" s="172" t="s">
        <v>390</v>
      </c>
      <c r="B19" s="172" t="s">
        <v>225</v>
      </c>
      <c r="C19" s="5" t="str">
        <f t="shared" si="0"/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 t="shared" si="1"/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 t="shared" si="2"/>
        <v>30</v>
      </c>
    </row>
    <row r="20" spans="1:16" ht="15.75" hidden="1">
      <c r="A20" s="175" t="s">
        <v>113</v>
      </c>
      <c r="B20" s="175" t="s">
        <v>114</v>
      </c>
      <c r="C20" s="5" t="str">
        <f t="shared" si="0"/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 t="shared" si="1"/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 t="shared" si="2"/>
        <v>17</v>
      </c>
    </row>
    <row r="21" spans="1:16" hidden="1">
      <c r="A21" s="172" t="s">
        <v>349</v>
      </c>
      <c r="B21" s="172" t="s">
        <v>350</v>
      </c>
      <c r="C21" s="5" t="str">
        <f t="shared" si="0"/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 t="shared" si="1"/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 t="shared" si="2"/>
        <v>35</v>
      </c>
    </row>
    <row r="22" spans="1:16" ht="15.75" hidden="1">
      <c r="A22" s="175" t="s">
        <v>96</v>
      </c>
      <c r="B22" s="175" t="s">
        <v>54</v>
      </c>
      <c r="C22" s="5" t="str">
        <f t="shared" si="0"/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 t="shared" si="1"/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 t="shared" si="2"/>
        <v>19</v>
      </c>
    </row>
    <row r="23" spans="1:16" ht="15.75" hidden="1">
      <c r="A23" s="173" t="s">
        <v>175</v>
      </c>
      <c r="B23" s="173" t="s">
        <v>176</v>
      </c>
      <c r="C23" s="5" t="str">
        <f t="shared" si="0"/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 t="shared" si="1"/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 t="shared" si="2"/>
        <v>21</v>
      </c>
    </row>
    <row r="24" spans="1:16" hidden="1">
      <c r="A24" s="172" t="s">
        <v>53</v>
      </c>
      <c r="B24" s="172" t="s">
        <v>54</v>
      </c>
      <c r="C24" s="5" t="str">
        <f t="shared" si="0"/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 t="shared" si="1"/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 t="shared" si="2"/>
        <v>23</v>
      </c>
    </row>
    <row r="25" spans="1:16" ht="15.75" hidden="1">
      <c r="A25" s="176" t="s">
        <v>165</v>
      </c>
      <c r="B25" s="176" t="s">
        <v>166</v>
      </c>
      <c r="C25" s="5" t="str">
        <f t="shared" si="0"/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 t="shared" si="1"/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 t="shared" si="2"/>
        <v>23</v>
      </c>
    </row>
    <row r="26" spans="1:16" hidden="1">
      <c r="A26" s="172" t="s">
        <v>15</v>
      </c>
      <c r="B26" s="172" t="s">
        <v>16</v>
      </c>
      <c r="C26" s="5" t="str">
        <f t="shared" si="0"/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 t="shared" si="1"/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 t="shared" si="2"/>
        <v>30</v>
      </c>
    </row>
    <row r="27" spans="1:16" ht="15.75">
      <c r="A27" s="175" t="s">
        <v>88</v>
      </c>
      <c r="B27" s="175" t="s">
        <v>89</v>
      </c>
      <c r="C27" s="5" t="str">
        <f t="shared" si="0"/>
        <v>ESCOT Marc</v>
      </c>
      <c r="D27" s="187" t="s">
        <v>90</v>
      </c>
      <c r="E27" s="142" t="s">
        <v>10</v>
      </c>
      <c r="F27" s="16">
        <f>'joueurs  '!F59</f>
        <v>26.6</v>
      </c>
      <c r="G27" s="86" t="s">
        <v>78</v>
      </c>
      <c r="H27" s="198">
        <v>45194339</v>
      </c>
      <c r="I27" s="141" t="str">
        <f t="shared" si="1"/>
        <v>H3</v>
      </c>
      <c r="J27" s="5">
        <f>'Feuille saisie score '!J59</f>
        <v>9</v>
      </c>
      <c r="K27" s="5">
        <f>'Feuille saisie score '!K59</f>
        <v>25</v>
      </c>
      <c r="L27" s="5">
        <f>'Feuille saisie score '!L59</f>
        <v>16</v>
      </c>
      <c r="M27" s="5">
        <f>'Feuille saisie score '!M59</f>
        <v>40</v>
      </c>
      <c r="N27" s="5">
        <f t="shared" si="2"/>
        <v>25</v>
      </c>
      <c r="P27" s="210"/>
    </row>
    <row r="28" spans="1:16" hidden="1">
      <c r="A28" s="172" t="s">
        <v>247</v>
      </c>
      <c r="B28" s="172" t="s">
        <v>248</v>
      </c>
      <c r="C28" s="5" t="str">
        <f t="shared" si="0"/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 t="shared" si="1"/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 t="shared" si="2"/>
        <v>24</v>
      </c>
    </row>
    <row r="29" spans="1:16">
      <c r="A29" s="172" t="s">
        <v>34</v>
      </c>
      <c r="B29" s="172" t="s">
        <v>35</v>
      </c>
      <c r="C29" s="5" t="str">
        <f t="shared" si="0"/>
        <v>MEDENOUVO Rolic</v>
      </c>
      <c r="D29" s="186" t="s">
        <v>9</v>
      </c>
      <c r="E29" s="10" t="s">
        <v>10</v>
      </c>
      <c r="F29" s="16">
        <f>'joueurs  '!F111</f>
        <v>26.1</v>
      </c>
      <c r="G29" s="163" t="s">
        <v>14</v>
      </c>
      <c r="H29" s="192">
        <v>514651344</v>
      </c>
      <c r="I29" s="141" t="str">
        <f t="shared" si="1"/>
        <v>H3</v>
      </c>
      <c r="J29" s="5">
        <f>'Feuille saisie score '!J111</f>
        <v>10</v>
      </c>
      <c r="K29" s="5">
        <f>'Feuille saisie score '!K111</f>
        <v>32</v>
      </c>
      <c r="L29" s="5">
        <f>'Feuille saisie score '!L111</f>
        <v>15</v>
      </c>
      <c r="M29" s="5">
        <f>'Feuille saisie score '!M111</f>
        <v>42</v>
      </c>
      <c r="N29" s="5">
        <f t="shared" si="2"/>
        <v>25</v>
      </c>
      <c r="P29" s="210"/>
    </row>
    <row r="30" spans="1:16" hidden="1">
      <c r="A30" s="172" t="s">
        <v>55</v>
      </c>
      <c r="B30" s="172" t="s">
        <v>56</v>
      </c>
      <c r="C30" s="5" t="str">
        <f t="shared" si="0"/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 t="shared" si="1"/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 t="shared" si="2"/>
        <v>9</v>
      </c>
    </row>
    <row r="31" spans="1:16" hidden="1">
      <c r="A31" s="172" t="s">
        <v>55</v>
      </c>
      <c r="B31" s="172" t="s">
        <v>57</v>
      </c>
      <c r="C31" s="5" t="str">
        <f t="shared" si="0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1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2"/>
        <v>24</v>
      </c>
    </row>
    <row r="32" spans="1:16" hidden="1">
      <c r="A32" s="172" t="s">
        <v>41</v>
      </c>
      <c r="B32" s="172" t="s">
        <v>42</v>
      </c>
      <c r="C32" s="5" t="str">
        <f t="shared" si="0"/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 t="shared" si="1"/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 t="shared" si="2"/>
        <v>26</v>
      </c>
    </row>
    <row r="33" spans="1:16" hidden="1">
      <c r="A33" s="172" t="s">
        <v>32</v>
      </c>
      <c r="B33" s="172" t="s">
        <v>33</v>
      </c>
      <c r="C33" s="5" t="str">
        <f t="shared" si="0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1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2"/>
        <v>15</v>
      </c>
    </row>
    <row r="34" spans="1:16" ht="15.75" hidden="1">
      <c r="A34" s="175" t="s">
        <v>115</v>
      </c>
      <c r="B34" s="175" t="s">
        <v>116</v>
      </c>
      <c r="C34" s="5" t="str">
        <f t="shared" si="0"/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 t="shared" si="1"/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 t="shared" si="2"/>
        <v>9</v>
      </c>
    </row>
    <row r="35" spans="1:16" hidden="1">
      <c r="A35" s="172" t="s">
        <v>249</v>
      </c>
      <c r="B35" s="172" t="s">
        <v>250</v>
      </c>
      <c r="C35" s="5" t="str">
        <f t="shared" ref="C35:C66" si="3">A35&amp;" "&amp;B35</f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 t="shared" ref="I35:I66" si="4">IF(E35="H",IF(F35&lt;15.5,"H1",IF(F35&lt;24.5,"H2","H3")),IF(E35="F",IF(F35&lt;24.5,"F1","F2"),""))</f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 t="shared" ref="N35:N66" si="5">J35+L35</f>
        <v>48</v>
      </c>
    </row>
    <row r="36" spans="1:16" hidden="1">
      <c r="A36" s="172" t="s">
        <v>274</v>
      </c>
      <c r="B36" s="172" t="s">
        <v>275</v>
      </c>
      <c r="C36" s="5" t="str">
        <f t="shared" si="3"/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 t="shared" si="4"/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 t="shared" si="5"/>
        <v>21</v>
      </c>
    </row>
    <row r="37" spans="1:16" hidden="1">
      <c r="A37" s="172" t="s">
        <v>45</v>
      </c>
      <c r="B37" s="172" t="s">
        <v>46</v>
      </c>
      <c r="C37" s="5" t="str">
        <f t="shared" si="3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4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5"/>
        <v>16</v>
      </c>
    </row>
    <row r="38" spans="1:16" hidden="1">
      <c r="A38" s="172" t="s">
        <v>215</v>
      </c>
      <c r="B38" s="172" t="s">
        <v>216</v>
      </c>
      <c r="C38" s="5" t="str">
        <f t="shared" si="3"/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si="4"/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si="5"/>
        <v>28</v>
      </c>
    </row>
    <row r="39" spans="1:16" ht="15.75" hidden="1">
      <c r="A39" s="178" t="s">
        <v>82</v>
      </c>
      <c r="B39" s="178" t="s">
        <v>83</v>
      </c>
      <c r="C39" s="5" t="str">
        <f t="shared" si="3"/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 t="shared" si="4"/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 t="shared" si="5"/>
        <v>12</v>
      </c>
    </row>
    <row r="40" spans="1:16" ht="15.75" hidden="1">
      <c r="A40" s="173" t="s">
        <v>197</v>
      </c>
      <c r="B40" s="173" t="s">
        <v>154</v>
      </c>
      <c r="C40" s="5" t="str">
        <f t="shared" si="3"/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 t="shared" si="4"/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 t="shared" si="5"/>
        <v>25</v>
      </c>
    </row>
    <row r="41" spans="1:16" hidden="1">
      <c r="A41" s="172" t="s">
        <v>12</v>
      </c>
      <c r="B41" s="172" t="s">
        <v>13</v>
      </c>
      <c r="C41" s="5" t="str">
        <f t="shared" si="3"/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 t="shared" si="4"/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 t="shared" si="5"/>
        <v>40</v>
      </c>
    </row>
    <row r="42" spans="1:16">
      <c r="A42" s="172" t="s">
        <v>369</v>
      </c>
      <c r="B42" s="172" t="s">
        <v>370</v>
      </c>
      <c r="C42" s="5" t="str">
        <f t="shared" si="3"/>
        <v>ADAM HUBERT</v>
      </c>
      <c r="D42" s="186" t="s">
        <v>9</v>
      </c>
      <c r="E42" s="156" t="s">
        <v>10</v>
      </c>
      <c r="F42" s="16">
        <f>'joueurs  '!F2</f>
        <v>29.4</v>
      </c>
      <c r="G42" s="90" t="s">
        <v>365</v>
      </c>
      <c r="H42" s="172">
        <v>540498177</v>
      </c>
      <c r="I42" s="141" t="str">
        <f t="shared" si="4"/>
        <v>H3</v>
      </c>
      <c r="J42" s="5">
        <f>'Feuille saisie score '!J2</f>
        <v>9</v>
      </c>
      <c r="K42" s="5">
        <f>'Feuille saisie score '!K2</f>
        <v>32</v>
      </c>
      <c r="L42" s="5">
        <f>'Feuille saisie score '!L2</f>
        <v>15</v>
      </c>
      <c r="M42" s="5">
        <f>'Feuille saisie score '!M2</f>
        <v>39</v>
      </c>
      <c r="N42" s="5">
        <f t="shared" si="5"/>
        <v>24</v>
      </c>
      <c r="P42" s="210"/>
    </row>
    <row r="43" spans="1:16" hidden="1">
      <c r="A43" s="172" t="s">
        <v>379</v>
      </c>
      <c r="B43" s="172" t="s">
        <v>380</v>
      </c>
      <c r="C43" s="5" t="str">
        <f t="shared" si="3"/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 t="shared" si="4"/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 t="shared" si="5"/>
        <v>42</v>
      </c>
    </row>
    <row r="44" spans="1:16">
      <c r="A44" s="172" t="s">
        <v>356</v>
      </c>
      <c r="B44" s="172" t="s">
        <v>268</v>
      </c>
      <c r="C44" s="5" t="str">
        <f t="shared" si="3"/>
        <v>DESHAYES SYLVAIN</v>
      </c>
      <c r="D44" s="186" t="s">
        <v>9</v>
      </c>
      <c r="E44" s="145" t="s">
        <v>10</v>
      </c>
      <c r="F44" s="16">
        <f>'joueurs  '!F52</f>
        <v>26.1</v>
      </c>
      <c r="G44" s="89" t="s">
        <v>341</v>
      </c>
      <c r="H44" s="192">
        <v>528596227</v>
      </c>
      <c r="I44" s="141" t="str">
        <f t="shared" si="4"/>
        <v>H3</v>
      </c>
      <c r="J44" s="5">
        <f>'Feuille saisie score '!J52</f>
        <v>15</v>
      </c>
      <c r="K44" s="5">
        <f>'Feuille saisie score '!K52</f>
        <v>38</v>
      </c>
      <c r="L44" s="5">
        <f>'Feuille saisie score '!L52</f>
        <v>8</v>
      </c>
      <c r="M44" s="5">
        <f>'Feuille saisie score '!M52</f>
        <v>29</v>
      </c>
      <c r="N44" s="5">
        <f t="shared" si="5"/>
        <v>23</v>
      </c>
      <c r="P44" s="210"/>
    </row>
    <row r="45" spans="1:16" ht="15.75" hidden="1">
      <c r="A45" s="175" t="s">
        <v>107</v>
      </c>
      <c r="B45" s="175" t="s">
        <v>108</v>
      </c>
      <c r="C45" s="5" t="str">
        <f t="shared" si="3"/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 t="shared" si="4"/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 t="shared" si="5"/>
        <v>15</v>
      </c>
    </row>
    <row r="46" spans="1:16" hidden="1">
      <c r="A46" s="172" t="s">
        <v>375</v>
      </c>
      <c r="B46" s="172" t="s">
        <v>376</v>
      </c>
      <c r="C46" s="5" t="str">
        <f t="shared" si="3"/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 t="shared" si="4"/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 t="shared" si="5"/>
        <v>25</v>
      </c>
    </row>
    <row r="47" spans="1:16">
      <c r="A47" s="172" t="s">
        <v>351</v>
      </c>
      <c r="B47" s="172" t="s">
        <v>346</v>
      </c>
      <c r="C47" s="5" t="str">
        <f t="shared" si="3"/>
        <v>REYJAL THIERRY</v>
      </c>
      <c r="D47" s="186" t="s">
        <v>9</v>
      </c>
      <c r="E47" s="145" t="s">
        <v>10</v>
      </c>
      <c r="F47" s="16">
        <f>'joueurs  '!F146</f>
        <v>27.2</v>
      </c>
      <c r="G47" s="89" t="s">
        <v>341</v>
      </c>
      <c r="H47" s="192">
        <v>520733191</v>
      </c>
      <c r="I47" s="141" t="str">
        <f t="shared" si="4"/>
        <v>H3</v>
      </c>
      <c r="J47" s="5">
        <f>'Feuille saisie score '!J146</f>
        <v>14</v>
      </c>
      <c r="K47" s="5">
        <f>'Feuille saisie score '!K146</f>
        <v>42</v>
      </c>
      <c r="L47" s="5">
        <f>'Feuille saisie score '!L146</f>
        <v>9</v>
      </c>
      <c r="M47" s="5">
        <f>'Feuille saisie score '!M146</f>
        <v>31</v>
      </c>
      <c r="N47" s="5">
        <f t="shared" si="5"/>
        <v>23</v>
      </c>
      <c r="P47" s="210"/>
    </row>
    <row r="48" spans="1:16">
      <c r="A48" s="179" t="s">
        <v>301</v>
      </c>
      <c r="B48" s="179" t="s">
        <v>64</v>
      </c>
      <c r="C48" s="5" t="str">
        <f t="shared" si="3"/>
        <v>DELIA Eric</v>
      </c>
      <c r="D48" s="189" t="s">
        <v>9</v>
      </c>
      <c r="E48" s="167" t="s">
        <v>10</v>
      </c>
      <c r="F48" s="16">
        <f>'joueurs  '!F46</f>
        <v>28</v>
      </c>
      <c r="G48" s="14" t="s">
        <v>298</v>
      </c>
      <c r="H48" s="192">
        <v>49251375</v>
      </c>
      <c r="I48" s="141" t="str">
        <f t="shared" si="4"/>
        <v>H3</v>
      </c>
      <c r="J48" s="5">
        <f>'Feuille saisie score '!J46</f>
        <v>9</v>
      </c>
      <c r="K48" s="5">
        <f>'Feuille saisie score '!K46</f>
        <v>33</v>
      </c>
      <c r="L48" s="5">
        <f>'Feuille saisie score '!L46</f>
        <v>13</v>
      </c>
      <c r="M48" s="5">
        <f>'Feuille saisie score '!M46</f>
        <v>39</v>
      </c>
      <c r="N48" s="5">
        <f t="shared" si="5"/>
        <v>22</v>
      </c>
      <c r="P48" s="210"/>
    </row>
    <row r="49" spans="1:16" hidden="1">
      <c r="A49" s="172" t="s">
        <v>362</v>
      </c>
      <c r="B49" s="172" t="s">
        <v>237</v>
      </c>
      <c r="C49" s="5" t="str">
        <f t="shared" si="3"/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 t="shared" si="4"/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 t="shared" si="5"/>
        <v>36</v>
      </c>
    </row>
    <row r="50" spans="1:16">
      <c r="A50" s="172" t="s">
        <v>151</v>
      </c>
      <c r="B50" s="172" t="s">
        <v>152</v>
      </c>
      <c r="C50" s="5" t="str">
        <f t="shared" si="3"/>
        <v>DAGUIER Robin</v>
      </c>
      <c r="D50" s="186" t="s">
        <v>9</v>
      </c>
      <c r="E50" s="146" t="s">
        <v>10</v>
      </c>
      <c r="F50" s="16">
        <f>'joueurs  '!F41</f>
        <v>33</v>
      </c>
      <c r="G50" s="38" t="s">
        <v>149</v>
      </c>
      <c r="H50" s="192">
        <v>547412200</v>
      </c>
      <c r="I50" s="141" t="str">
        <f t="shared" si="4"/>
        <v>H3</v>
      </c>
      <c r="J50" s="5">
        <f>'Feuille saisie score '!J41</f>
        <v>8</v>
      </c>
      <c r="K50" s="5">
        <f>'Feuille saisie score '!K41</f>
        <v>37</v>
      </c>
      <c r="L50" s="5">
        <f>'Feuille saisie score '!L41</f>
        <v>13</v>
      </c>
      <c r="M50" s="5">
        <f>'Feuille saisie score '!M41</f>
        <v>49</v>
      </c>
      <c r="N50" s="5">
        <f t="shared" si="5"/>
        <v>21</v>
      </c>
      <c r="P50" s="210"/>
    </row>
    <row r="51" spans="1:16" ht="15.75" hidden="1">
      <c r="A51" s="176" t="s">
        <v>158</v>
      </c>
      <c r="B51" s="176" t="s">
        <v>159</v>
      </c>
      <c r="C51" s="5" t="str">
        <f t="shared" si="3"/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 t="shared" si="4"/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 t="shared" si="5"/>
        <v>40</v>
      </c>
    </row>
    <row r="52" spans="1:16" ht="15.75" hidden="1">
      <c r="A52" s="176" t="s">
        <v>158</v>
      </c>
      <c r="B52" s="176" t="s">
        <v>162</v>
      </c>
      <c r="C52" s="5" t="str">
        <f t="shared" si="3"/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 t="shared" si="4"/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 t="shared" si="5"/>
        <v>29</v>
      </c>
    </row>
    <row r="53" spans="1:16">
      <c r="A53" s="172" t="s">
        <v>294</v>
      </c>
      <c r="B53" s="172" t="s">
        <v>295</v>
      </c>
      <c r="C53" s="5" t="str">
        <f t="shared" si="3"/>
        <v>decenciere olivier</v>
      </c>
      <c r="D53" s="186" t="s">
        <v>9</v>
      </c>
      <c r="E53" s="152" t="s">
        <v>10</v>
      </c>
      <c r="F53" s="16">
        <f>'joueurs  '!F43</f>
        <v>30.7</v>
      </c>
      <c r="G53" s="74" t="s">
        <v>276</v>
      </c>
      <c r="H53" s="192">
        <v>541946225</v>
      </c>
      <c r="I53" s="141" t="str">
        <f t="shared" si="4"/>
        <v>H3</v>
      </c>
      <c r="J53" s="5">
        <f>'Feuille saisie score '!J43</f>
        <v>8</v>
      </c>
      <c r="K53" s="5">
        <f>'Feuille saisie score '!K43</f>
        <v>32</v>
      </c>
      <c r="L53" s="5">
        <f>'Feuille saisie score '!L43</f>
        <v>13</v>
      </c>
      <c r="M53" s="5">
        <f>'Feuille saisie score '!M43</f>
        <v>42</v>
      </c>
      <c r="N53" s="5">
        <f t="shared" si="5"/>
        <v>21</v>
      </c>
      <c r="P53" s="210"/>
    </row>
    <row r="54" spans="1:16" ht="15.75" hidden="1">
      <c r="A54" s="180" t="s">
        <v>187</v>
      </c>
      <c r="B54" s="180" t="s">
        <v>188</v>
      </c>
      <c r="C54" s="5" t="str">
        <f t="shared" si="3"/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 t="shared" si="4"/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 t="shared" si="5"/>
        <v>26</v>
      </c>
    </row>
    <row r="55" spans="1:16" hidden="1">
      <c r="A55" s="174" t="s">
        <v>211</v>
      </c>
      <c r="B55" s="174" t="s">
        <v>212</v>
      </c>
      <c r="C55" s="5" t="str">
        <f t="shared" si="3"/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 t="shared" si="4"/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 t="shared" si="5"/>
        <v>48</v>
      </c>
    </row>
    <row r="56" spans="1:16" ht="15.75" hidden="1">
      <c r="A56" s="175" t="s">
        <v>94</v>
      </c>
      <c r="B56" s="175" t="s">
        <v>95</v>
      </c>
      <c r="C56" s="5" t="str">
        <f t="shared" si="3"/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 t="shared" si="4"/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 t="shared" si="5"/>
        <v>45</v>
      </c>
    </row>
    <row r="57" spans="1:16" hidden="1">
      <c r="A57" s="172" t="s">
        <v>321</v>
      </c>
      <c r="B57" s="172" t="s">
        <v>322</v>
      </c>
      <c r="C57" s="5" t="str">
        <f t="shared" si="3"/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 t="shared" si="4"/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 t="shared" si="5"/>
        <v>27</v>
      </c>
    </row>
    <row r="58" spans="1:16" ht="15.75" hidden="1">
      <c r="A58" s="175" t="s">
        <v>111</v>
      </c>
      <c r="B58" s="175" t="s">
        <v>112</v>
      </c>
      <c r="C58" s="5" t="str">
        <f t="shared" si="3"/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 t="shared" si="4"/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 t="shared" si="5"/>
        <v>29</v>
      </c>
    </row>
    <row r="59" spans="1:16" hidden="1">
      <c r="A59" s="181" t="s">
        <v>296</v>
      </c>
      <c r="B59" s="181" t="s">
        <v>297</v>
      </c>
      <c r="C59" s="5" t="str">
        <f t="shared" si="3"/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 t="shared" si="4"/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 t="shared" si="5"/>
        <v>28</v>
      </c>
    </row>
    <row r="60" spans="1:16">
      <c r="A60" s="172" t="s">
        <v>256</v>
      </c>
      <c r="B60" s="172" t="s">
        <v>257</v>
      </c>
      <c r="C60" s="5" t="str">
        <f t="shared" si="3"/>
        <v>ASTIER DOMINIQUE</v>
      </c>
      <c r="D60" s="186" t="s">
        <v>9</v>
      </c>
      <c r="E60" s="149" t="s">
        <v>10</v>
      </c>
      <c r="F60" s="16">
        <f>'joueurs  '!F6</f>
        <v>24.6</v>
      </c>
      <c r="G60" s="57" t="s">
        <v>255</v>
      </c>
      <c r="H60" s="192">
        <v>47116117</v>
      </c>
      <c r="I60" s="141" t="str">
        <f t="shared" si="4"/>
        <v>H3</v>
      </c>
      <c r="J60" s="5">
        <f>'Feuille saisie score '!J6</f>
        <v>5</v>
      </c>
      <c r="K60" s="5">
        <f>'Feuille saisie score '!K6</f>
        <v>19</v>
      </c>
      <c r="L60" s="5">
        <f>'Feuille saisie score '!L6</f>
        <v>15</v>
      </c>
      <c r="M60" s="5">
        <f>'Feuille saisie score '!M6</f>
        <v>40</v>
      </c>
      <c r="N60" s="5">
        <f t="shared" si="5"/>
        <v>20</v>
      </c>
      <c r="P60" s="210"/>
    </row>
    <row r="61" spans="1:16" hidden="1">
      <c r="A61" s="172" t="s">
        <v>262</v>
      </c>
      <c r="B61" s="172" t="s">
        <v>263</v>
      </c>
      <c r="C61" s="5" t="str">
        <f t="shared" si="3"/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 t="shared" si="4"/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 t="shared" si="5"/>
        <v>41</v>
      </c>
    </row>
    <row r="62" spans="1:16" hidden="1">
      <c r="A62" s="172" t="s">
        <v>330</v>
      </c>
      <c r="B62" s="172" t="s">
        <v>331</v>
      </c>
      <c r="C62" s="5" t="str">
        <f t="shared" si="3"/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 t="shared" si="4"/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 t="shared" si="5"/>
        <v>6</v>
      </c>
    </row>
    <row r="63" spans="1:16" hidden="1">
      <c r="A63" s="172" t="s">
        <v>17</v>
      </c>
      <c r="B63" s="172" t="s">
        <v>18</v>
      </c>
      <c r="C63" s="5" t="str">
        <f t="shared" si="3"/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 t="shared" si="4"/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 t="shared" si="5"/>
        <v>0</v>
      </c>
    </row>
    <row r="64" spans="1:16" hidden="1">
      <c r="A64" s="174" t="s">
        <v>58</v>
      </c>
      <c r="B64" s="174" t="s">
        <v>59</v>
      </c>
      <c r="C64" s="5" t="str">
        <f t="shared" si="3"/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 t="shared" si="4"/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 t="shared" si="5"/>
        <v>29</v>
      </c>
    </row>
    <row r="65" spans="1:16" hidden="1">
      <c r="A65" s="172" t="s">
        <v>342</v>
      </c>
      <c r="B65" s="172" t="s">
        <v>343</v>
      </c>
      <c r="C65" s="5" t="str">
        <f t="shared" si="3"/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 t="shared" si="4"/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 t="shared" si="5"/>
        <v>33</v>
      </c>
    </row>
    <row r="66" spans="1:16" hidden="1">
      <c r="A66" s="172" t="s">
        <v>245</v>
      </c>
      <c r="B66" s="172" t="s">
        <v>246</v>
      </c>
      <c r="C66" s="5" t="str">
        <f t="shared" si="3"/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 t="shared" si="4"/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 t="shared" si="5"/>
        <v>37</v>
      </c>
    </row>
    <row r="67" spans="1:16">
      <c r="A67" s="172" t="s">
        <v>51</v>
      </c>
      <c r="B67" s="172" t="s">
        <v>52</v>
      </c>
      <c r="C67" s="5" t="str">
        <f t="shared" ref="C67:C98" si="6">A67&amp;" "&amp;B67</f>
        <v>MOSTEFAI Jean-claude</v>
      </c>
      <c r="D67" s="186" t="s">
        <v>9</v>
      </c>
      <c r="E67" s="10" t="s">
        <v>10</v>
      </c>
      <c r="F67" s="16">
        <f>'joueurs  '!F119</f>
        <v>27</v>
      </c>
      <c r="G67" s="163" t="s">
        <v>14</v>
      </c>
      <c r="H67" s="192">
        <v>531707074</v>
      </c>
      <c r="I67" s="141" t="str">
        <f t="shared" ref="I67:I98" si="7">IF(E67="H",IF(F67&lt;15.5,"H1",IF(F67&lt;24.5,"H2","H3")),IF(E67="F",IF(F67&lt;24.5,"F1","F2"),""))</f>
        <v>H3</v>
      </c>
      <c r="J67" s="5">
        <f>'Feuille saisie score '!J119</f>
        <v>11</v>
      </c>
      <c r="K67" s="5">
        <f>'Feuille saisie score '!K119</f>
        <v>33</v>
      </c>
      <c r="L67" s="5">
        <f>'Feuille saisie score '!L119</f>
        <v>9</v>
      </c>
      <c r="M67" s="5">
        <f>'Feuille saisie score '!M119</f>
        <v>32</v>
      </c>
      <c r="N67" s="5">
        <f t="shared" ref="N67:N98" si="8">J67+L67</f>
        <v>20</v>
      </c>
      <c r="P67" s="210"/>
    </row>
    <row r="68" spans="1:16">
      <c r="A68" s="172" t="s">
        <v>258</v>
      </c>
      <c r="B68" s="172" t="s">
        <v>259</v>
      </c>
      <c r="C68" s="5" t="str">
        <f t="shared" si="6"/>
        <v>GEA  BERNARD</v>
      </c>
      <c r="D68" s="186" t="s">
        <v>9</v>
      </c>
      <c r="E68" s="149" t="s">
        <v>10</v>
      </c>
      <c r="F68" s="16">
        <f>'joueurs  '!F68</f>
        <v>27.7</v>
      </c>
      <c r="G68" s="57" t="s">
        <v>255</v>
      </c>
      <c r="H68" s="192">
        <v>522458066</v>
      </c>
      <c r="I68" s="141" t="str">
        <f t="shared" si="7"/>
        <v>H3</v>
      </c>
      <c r="J68" s="5">
        <f>'Feuille saisie score '!J68</f>
        <v>11</v>
      </c>
      <c r="K68" s="5">
        <f>'Feuille saisie score '!K68</f>
        <v>34</v>
      </c>
      <c r="L68" s="5">
        <f>'Feuille saisie score '!L68</f>
        <v>8</v>
      </c>
      <c r="M68" s="5">
        <f>'Feuille saisie score '!M68</f>
        <v>25</v>
      </c>
      <c r="N68" s="5">
        <f t="shared" si="8"/>
        <v>19</v>
      </c>
      <c r="P68" s="210"/>
    </row>
    <row r="69" spans="1:16">
      <c r="A69" s="172" t="s">
        <v>241</v>
      </c>
      <c r="B69" s="172" t="s">
        <v>112</v>
      </c>
      <c r="C69" s="5" t="str">
        <f t="shared" si="6"/>
        <v>LUTTMANN Emmanuel</v>
      </c>
      <c r="D69" s="186" t="s">
        <v>9</v>
      </c>
      <c r="E69" s="62" t="s">
        <v>10</v>
      </c>
      <c r="F69" s="16">
        <f>'joueurs  '!F104</f>
        <v>24.8</v>
      </c>
      <c r="G69" s="61" t="s">
        <v>228</v>
      </c>
      <c r="H69" s="194">
        <v>542250199</v>
      </c>
      <c r="I69" s="141" t="str">
        <f t="shared" si="7"/>
        <v>H3</v>
      </c>
      <c r="J69" s="5">
        <f>'Feuille saisie score '!J104</f>
        <v>8</v>
      </c>
      <c r="K69" s="5">
        <f>'Feuille saisie score '!K104</f>
        <v>29</v>
      </c>
      <c r="L69" s="5">
        <f>'Feuille saisie score '!L104</f>
        <v>11</v>
      </c>
      <c r="M69" s="5">
        <f>'Feuille saisie score '!M104</f>
        <v>30</v>
      </c>
      <c r="N69" s="5">
        <f t="shared" si="8"/>
        <v>19</v>
      </c>
      <c r="P69" s="210"/>
    </row>
    <row r="70" spans="1:16" hidden="1">
      <c r="A70" s="172" t="s">
        <v>49</v>
      </c>
      <c r="B70" s="172" t="s">
        <v>50</v>
      </c>
      <c r="C70" s="5" t="str">
        <f t="shared" si="6"/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 t="shared" si="7"/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 t="shared" si="8"/>
        <v>12</v>
      </c>
    </row>
    <row r="71" spans="1:16" hidden="1">
      <c r="A71" s="172" t="s">
        <v>324</v>
      </c>
      <c r="B71" s="172" t="s">
        <v>325</v>
      </c>
      <c r="C71" s="5" t="str">
        <f t="shared" si="6"/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 t="shared" si="7"/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 t="shared" si="8"/>
        <v>29</v>
      </c>
    </row>
    <row r="72" spans="1:16" hidden="1">
      <c r="A72" s="172" t="s">
        <v>324</v>
      </c>
      <c r="B72" s="172" t="s">
        <v>50</v>
      </c>
      <c r="C72" s="5" t="str">
        <f t="shared" si="6"/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 t="shared" si="7"/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 t="shared" si="8"/>
        <v>27</v>
      </c>
    </row>
    <row r="73" spans="1:16" hidden="1">
      <c r="A73" s="172" t="s">
        <v>352</v>
      </c>
      <c r="B73" s="172" t="s">
        <v>353</v>
      </c>
      <c r="C73" s="5" t="str">
        <f t="shared" si="6"/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 t="shared" si="7"/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 t="shared" si="8"/>
        <v>31</v>
      </c>
    </row>
    <row r="74" spans="1:16" ht="15.75" hidden="1">
      <c r="A74" s="178" t="s">
        <v>121</v>
      </c>
      <c r="B74" s="178" t="s">
        <v>122</v>
      </c>
      <c r="C74" s="5" t="str">
        <f t="shared" si="6"/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 t="shared" si="7"/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 t="shared" si="8"/>
        <v>38</v>
      </c>
    </row>
    <row r="75" spans="1:16" hidden="1">
      <c r="A75" s="172" t="s">
        <v>282</v>
      </c>
      <c r="B75" s="172" t="s">
        <v>283</v>
      </c>
      <c r="C75" s="5" t="str">
        <f t="shared" si="6"/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 t="shared" si="7"/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 t="shared" si="8"/>
        <v>18</v>
      </c>
    </row>
    <row r="76" spans="1:16" hidden="1">
      <c r="A76" s="172" t="s">
        <v>360</v>
      </c>
      <c r="B76" s="172" t="s">
        <v>361</v>
      </c>
      <c r="C76" s="5" t="str">
        <f t="shared" si="6"/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 t="shared" si="7"/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 t="shared" si="8"/>
        <v>15</v>
      </c>
    </row>
    <row r="77" spans="1:16">
      <c r="A77" s="172" t="s">
        <v>354</v>
      </c>
      <c r="B77" s="172" t="s">
        <v>355</v>
      </c>
      <c r="C77" s="5" t="str">
        <f t="shared" si="6"/>
        <v>RICHARD PASCAL</v>
      </c>
      <c r="D77" s="186" t="s">
        <v>9</v>
      </c>
      <c r="E77" s="145" t="s">
        <v>10</v>
      </c>
      <c r="F77" s="16">
        <f>'joueurs  '!F147</f>
        <v>27.6</v>
      </c>
      <c r="G77" s="89" t="s">
        <v>341</v>
      </c>
      <c r="H77" s="192">
        <v>516473060</v>
      </c>
      <c r="I77" s="141" t="str">
        <f t="shared" si="7"/>
        <v>H3</v>
      </c>
      <c r="J77" s="5">
        <f>'Feuille saisie score '!J147</f>
        <v>10</v>
      </c>
      <c r="K77" s="5">
        <f>'Feuille saisie score '!K147</f>
        <v>32</v>
      </c>
      <c r="L77" s="5">
        <f>'Feuille saisie score '!L147</f>
        <v>9</v>
      </c>
      <c r="M77" s="5">
        <f>'Feuille saisie score '!M147</f>
        <v>33</v>
      </c>
      <c r="N77" s="5">
        <f t="shared" si="8"/>
        <v>19</v>
      </c>
      <c r="P77" s="210"/>
    </row>
    <row r="78" spans="1:16">
      <c r="A78" s="172" t="s">
        <v>132</v>
      </c>
      <c r="B78" s="172" t="s">
        <v>133</v>
      </c>
      <c r="C78" s="5" t="str">
        <f t="shared" si="6"/>
        <v>CHAMOUTON Patrick</v>
      </c>
      <c r="D78" s="186" t="s">
        <v>9</v>
      </c>
      <c r="E78" s="143" t="s">
        <v>10</v>
      </c>
      <c r="F78" s="16">
        <f>'joueurs  '!F28</f>
        <v>37</v>
      </c>
      <c r="G78" s="32" t="s">
        <v>128</v>
      </c>
      <c r="H78" s="192">
        <v>533662190</v>
      </c>
      <c r="I78" s="141" t="str">
        <f t="shared" si="7"/>
        <v>H3</v>
      </c>
      <c r="J78" s="5">
        <f>'Feuille saisie score '!J28</f>
        <v>11</v>
      </c>
      <c r="K78" s="5">
        <f>'Feuille saisie score '!K28</f>
        <v>41</v>
      </c>
      <c r="L78" s="5">
        <f>'Feuille saisie score '!L28</f>
        <v>7</v>
      </c>
      <c r="M78" s="5">
        <f>'Feuille saisie score '!M28</f>
        <v>40</v>
      </c>
      <c r="N78" s="5">
        <f t="shared" si="8"/>
        <v>18</v>
      </c>
      <c r="P78" s="210"/>
    </row>
    <row r="79" spans="1:16" hidden="1">
      <c r="A79" s="172" t="s">
        <v>373</v>
      </c>
      <c r="B79" s="172" t="s">
        <v>374</v>
      </c>
      <c r="C79" s="5" t="str">
        <f t="shared" si="6"/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 t="shared" si="7"/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 t="shared" si="8"/>
        <v>28</v>
      </c>
    </row>
    <row r="80" spans="1:16" hidden="1">
      <c r="A80" s="172" t="s">
        <v>69</v>
      </c>
      <c r="B80" s="172" t="s">
        <v>70</v>
      </c>
      <c r="C80" s="5" t="str">
        <f t="shared" si="6"/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 t="shared" si="7"/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 t="shared" si="8"/>
        <v>15</v>
      </c>
    </row>
    <row r="81" spans="1:16" hidden="1">
      <c r="A81" s="172" t="s">
        <v>393</v>
      </c>
      <c r="B81" s="172" t="s">
        <v>28</v>
      </c>
      <c r="C81" s="5" t="str">
        <f t="shared" si="6"/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 t="shared" si="7"/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 t="shared" si="8"/>
        <v>18</v>
      </c>
    </row>
    <row r="82" spans="1:16" hidden="1">
      <c r="A82" s="172" t="s">
        <v>366</v>
      </c>
      <c r="B82" s="172" t="s">
        <v>367</v>
      </c>
      <c r="C82" s="5" t="str">
        <f t="shared" si="6"/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 t="shared" si="7"/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 t="shared" si="8"/>
        <v>25</v>
      </c>
    </row>
    <row r="83" spans="1:16">
      <c r="A83" s="177" t="s">
        <v>299</v>
      </c>
      <c r="B83" s="177" t="s">
        <v>300</v>
      </c>
      <c r="C83" s="5" t="str">
        <f t="shared" si="6"/>
        <v>HAMELIN Carl</v>
      </c>
      <c r="D83" s="188" t="s">
        <v>9</v>
      </c>
      <c r="E83" s="153" t="s">
        <v>10</v>
      </c>
      <c r="F83" s="16">
        <f>'joueurs  '!F76</f>
        <v>39.200000000000003</v>
      </c>
      <c r="G83" s="14" t="s">
        <v>298</v>
      </c>
      <c r="H83" s="192">
        <v>44222363</v>
      </c>
      <c r="I83" s="141" t="str">
        <f t="shared" si="7"/>
        <v>H3</v>
      </c>
      <c r="J83" s="5">
        <f>'Feuille saisie score '!J76</f>
        <v>9</v>
      </c>
      <c r="K83" s="5">
        <f>'Feuille saisie score '!K76</f>
        <v>39</v>
      </c>
      <c r="L83" s="5">
        <f>'Feuille saisie score '!L76</f>
        <v>6</v>
      </c>
      <c r="M83" s="5">
        <f>'Feuille saisie score '!M76</f>
        <v>40</v>
      </c>
      <c r="N83" s="5">
        <f t="shared" si="8"/>
        <v>15</v>
      </c>
      <c r="P83" s="210"/>
    </row>
    <row r="84" spans="1:16" ht="15.75">
      <c r="A84" s="175" t="s">
        <v>92</v>
      </c>
      <c r="B84" s="175" t="s">
        <v>93</v>
      </c>
      <c r="C84" s="5" t="str">
        <f t="shared" si="6"/>
        <v>VIANNAIS Dominique</v>
      </c>
      <c r="D84" s="187" t="s">
        <v>90</v>
      </c>
      <c r="E84" s="142" t="s">
        <v>10</v>
      </c>
      <c r="F84" s="16">
        <f>'joueurs  '!F161</f>
        <v>33.5</v>
      </c>
      <c r="G84" s="86" t="s">
        <v>78</v>
      </c>
      <c r="H84" s="198">
        <v>43140326</v>
      </c>
      <c r="I84" s="141" t="str">
        <f t="shared" si="7"/>
        <v>H3</v>
      </c>
      <c r="J84" s="5">
        <f>'Feuille saisie score '!J161</f>
        <v>10</v>
      </c>
      <c r="K84" s="5">
        <f>'Feuille saisie score '!K161</f>
        <v>40</v>
      </c>
      <c r="L84" s="5">
        <f>'Feuille saisie score '!L161</f>
        <v>5</v>
      </c>
      <c r="M84" s="5">
        <f>'Feuille saisie score '!M161</f>
        <v>34</v>
      </c>
      <c r="N84" s="5">
        <f t="shared" si="8"/>
        <v>15</v>
      </c>
      <c r="P84" s="210"/>
    </row>
    <row r="85" spans="1:16" hidden="1">
      <c r="A85" s="172" t="s">
        <v>411</v>
      </c>
      <c r="B85" s="172" t="s">
        <v>412</v>
      </c>
      <c r="C85" s="5" t="str">
        <f t="shared" si="6"/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 t="shared" si="7"/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 t="shared" si="8"/>
        <v>7</v>
      </c>
    </row>
    <row r="86" spans="1:16">
      <c r="A86" s="172" t="s">
        <v>279</v>
      </c>
      <c r="B86" s="172" t="s">
        <v>280</v>
      </c>
      <c r="C86" s="5" t="str">
        <f t="shared" si="6"/>
        <v>VIVAUX Guillaume</v>
      </c>
      <c r="D86" s="186" t="s">
        <v>9</v>
      </c>
      <c r="E86" s="152" t="s">
        <v>10</v>
      </c>
      <c r="F86" s="16">
        <f>'joueurs  '!F164</f>
        <v>30.3</v>
      </c>
      <c r="G86" s="74" t="s">
        <v>276</v>
      </c>
      <c r="H86" s="192">
        <v>41046154</v>
      </c>
      <c r="I86" s="141" t="str">
        <f t="shared" si="7"/>
        <v>H3</v>
      </c>
      <c r="J86" s="5">
        <f>'Feuille saisie score '!J164</f>
        <v>8</v>
      </c>
      <c r="K86" s="5">
        <f>'Feuille saisie score '!K164</f>
        <v>34</v>
      </c>
      <c r="L86" s="5">
        <f>'Feuille saisie score '!L164</f>
        <v>7</v>
      </c>
      <c r="M86" s="5">
        <f>'Feuille saisie score '!M164</f>
        <v>27</v>
      </c>
      <c r="N86" s="5">
        <f t="shared" si="8"/>
        <v>15</v>
      </c>
      <c r="P86" s="210"/>
    </row>
    <row r="87" spans="1:16" hidden="1">
      <c r="A87" s="172" t="s">
        <v>313</v>
      </c>
      <c r="B87" s="172" t="s">
        <v>237</v>
      </c>
      <c r="C87" s="5" t="str">
        <f t="shared" si="6"/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 t="shared" si="7"/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 t="shared" si="8"/>
        <v>22</v>
      </c>
    </row>
    <row r="88" spans="1:16">
      <c r="A88" s="172" t="s">
        <v>220</v>
      </c>
      <c r="B88" s="172" t="s">
        <v>221</v>
      </c>
      <c r="C88" s="5" t="str">
        <f t="shared" si="6"/>
        <v>HERLIN KEVIN</v>
      </c>
      <c r="D88" s="186" t="s">
        <v>9</v>
      </c>
      <c r="E88" s="149" t="s">
        <v>10</v>
      </c>
      <c r="F88" s="16">
        <f>'joueurs  '!F77</f>
        <v>26</v>
      </c>
      <c r="G88" s="57" t="s">
        <v>213</v>
      </c>
      <c r="H88" s="192">
        <v>520163379</v>
      </c>
      <c r="I88" s="141" t="str">
        <f t="shared" si="7"/>
        <v>H3</v>
      </c>
      <c r="J88" s="5">
        <f>'Feuille saisie score '!J77</f>
        <v>6</v>
      </c>
      <c r="K88" s="5">
        <f>'Feuille saisie score '!K77</f>
        <v>23</v>
      </c>
      <c r="L88" s="5">
        <f>'Feuille saisie score '!L77</f>
        <v>8</v>
      </c>
      <c r="M88" s="5">
        <f>'Feuille saisie score '!M77</f>
        <v>25</v>
      </c>
      <c r="N88" s="5">
        <f t="shared" si="8"/>
        <v>14</v>
      </c>
      <c r="P88" s="210"/>
    </row>
    <row r="89" spans="1:16" ht="15.75" hidden="1">
      <c r="A89" s="175" t="s">
        <v>98</v>
      </c>
      <c r="B89" s="175" t="s">
        <v>99</v>
      </c>
      <c r="C89" s="5" t="str">
        <f t="shared" si="6"/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 t="shared" si="7"/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 t="shared" si="8"/>
        <v>8</v>
      </c>
    </row>
    <row r="90" spans="1:16" hidden="1">
      <c r="A90" s="172" t="s">
        <v>47</v>
      </c>
      <c r="B90" s="172" t="s">
        <v>48</v>
      </c>
      <c r="C90" s="5" t="str">
        <f t="shared" si="6"/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 t="shared" si="7"/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 t="shared" si="8"/>
        <v>22</v>
      </c>
    </row>
    <row r="91" spans="1:16" hidden="1">
      <c r="A91" s="174" t="s">
        <v>243</v>
      </c>
      <c r="B91" s="174" t="s">
        <v>64</v>
      </c>
      <c r="C91" s="5" t="str">
        <f t="shared" si="6"/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 t="shared" si="7"/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 t="shared" si="8"/>
        <v>32</v>
      </c>
    </row>
    <row r="92" spans="1:16" hidden="1">
      <c r="A92" s="172" t="s">
        <v>222</v>
      </c>
      <c r="B92" s="172" t="s">
        <v>223</v>
      </c>
      <c r="C92" s="5" t="str">
        <f t="shared" si="6"/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 t="shared" si="7"/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 t="shared" si="8"/>
        <v>33</v>
      </c>
    </row>
    <row r="93" spans="1:16" hidden="1">
      <c r="A93" s="172" t="s">
        <v>38</v>
      </c>
      <c r="B93" s="172" t="s">
        <v>39</v>
      </c>
      <c r="C93" s="5" t="str">
        <f t="shared" si="6"/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 t="shared" si="7"/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 t="shared" si="8"/>
        <v>21</v>
      </c>
    </row>
    <row r="94" spans="1:16">
      <c r="A94" s="172" t="s">
        <v>71</v>
      </c>
      <c r="B94" s="172" t="s">
        <v>72</v>
      </c>
      <c r="C94" s="5" t="str">
        <f t="shared" si="6"/>
        <v>GAUTIER Stéphane</v>
      </c>
      <c r="D94" s="186" t="s">
        <v>9</v>
      </c>
      <c r="E94" s="95" t="s">
        <v>10</v>
      </c>
      <c r="F94" s="16">
        <f>'joueurs  '!F67</f>
        <v>25.4</v>
      </c>
      <c r="G94" s="14" t="s">
        <v>60</v>
      </c>
      <c r="H94" s="192">
        <v>44952233</v>
      </c>
      <c r="I94" s="141" t="str">
        <f t="shared" si="7"/>
        <v>H3</v>
      </c>
      <c r="J94" s="5">
        <f>'Feuille saisie score '!J67</f>
        <v>6</v>
      </c>
      <c r="K94" s="5">
        <f>'Feuille saisie score '!K67</f>
        <v>21</v>
      </c>
      <c r="L94" s="5">
        <f>'Feuille saisie score '!L67</f>
        <v>7</v>
      </c>
      <c r="M94" s="5">
        <f>'Feuille saisie score '!M67</f>
        <v>28</v>
      </c>
      <c r="N94" s="5">
        <f t="shared" si="8"/>
        <v>13</v>
      </c>
      <c r="P94" s="210"/>
    </row>
    <row r="95" spans="1:16" hidden="1">
      <c r="A95" s="174" t="s">
        <v>284</v>
      </c>
      <c r="B95" s="174" t="s">
        <v>285</v>
      </c>
      <c r="C95" s="5" t="str">
        <f t="shared" si="6"/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 t="shared" si="7"/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 t="shared" si="8"/>
        <v>13</v>
      </c>
    </row>
    <row r="96" spans="1:16" hidden="1">
      <c r="A96" s="172" t="s">
        <v>284</v>
      </c>
      <c r="B96" s="172" t="s">
        <v>346</v>
      </c>
      <c r="C96" s="5" t="str">
        <f t="shared" si="6"/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 t="shared" si="7"/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 t="shared" si="8"/>
        <v>24</v>
      </c>
    </row>
    <row r="97" spans="1:16" hidden="1">
      <c r="A97" s="174" t="s">
        <v>336</v>
      </c>
      <c r="B97" s="174" t="s">
        <v>337</v>
      </c>
      <c r="C97" s="5" t="str">
        <f t="shared" si="6"/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 t="shared" si="7"/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 t="shared" si="8"/>
        <v>24</v>
      </c>
    </row>
    <row r="98" spans="1:16" hidden="1">
      <c r="A98" s="172" t="s">
        <v>344</v>
      </c>
      <c r="B98" s="172" t="s">
        <v>222</v>
      </c>
      <c r="C98" s="5" t="str">
        <f t="shared" si="6"/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 t="shared" si="7"/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 t="shared" si="8"/>
        <v>26</v>
      </c>
    </row>
    <row r="99" spans="1:16" hidden="1">
      <c r="A99" s="172" t="s">
        <v>36</v>
      </c>
      <c r="B99" s="172" t="s">
        <v>37</v>
      </c>
      <c r="C99" s="5" t="str">
        <f t="shared" ref="C99:C130" si="9">A99&amp;" "&amp;B99</f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 t="shared" ref="I99:I130" si="10">IF(E99="H",IF(F99&lt;15.5,"H1",IF(F99&lt;24.5,"H2","H3")),IF(E99="F",IF(F99&lt;24.5,"F1","F2"),""))</f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 t="shared" ref="N99:N130" si="11">J99+L99</f>
        <v>27</v>
      </c>
    </row>
    <row r="100" spans="1:16" hidden="1">
      <c r="A100" s="182" t="s">
        <v>7</v>
      </c>
      <c r="B100" s="182" t="s">
        <v>8</v>
      </c>
      <c r="C100" s="5" t="str">
        <f t="shared" si="9"/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 t="shared" si="10"/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 t="shared" si="11"/>
        <v>39</v>
      </c>
    </row>
    <row r="101" spans="1:16" ht="30" hidden="1">
      <c r="A101" s="173" t="s">
        <v>194</v>
      </c>
      <c r="B101" s="173" t="s">
        <v>195</v>
      </c>
      <c r="C101" s="5" t="str">
        <f t="shared" si="9"/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 t="shared" si="10"/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 t="shared" si="11"/>
        <v>30</v>
      </c>
    </row>
    <row r="102" spans="1:16" hidden="1">
      <c r="A102" s="172" t="s">
        <v>233</v>
      </c>
      <c r="B102" s="172" t="s">
        <v>234</v>
      </c>
      <c r="C102" s="5" t="str">
        <f t="shared" si="9"/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 t="shared" si="10"/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 t="shared" si="11"/>
        <v>32</v>
      </c>
    </row>
    <row r="103" spans="1:16" hidden="1">
      <c r="A103" s="172" t="s">
        <v>126</v>
      </c>
      <c r="B103" s="172" t="s">
        <v>127</v>
      </c>
      <c r="C103" s="5" t="str">
        <f t="shared" si="9"/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 t="shared" si="10"/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 t="shared" si="11"/>
        <v>18</v>
      </c>
    </row>
    <row r="104" spans="1:16">
      <c r="A104" s="174" t="s">
        <v>272</v>
      </c>
      <c r="B104" s="174" t="s">
        <v>273</v>
      </c>
      <c r="C104" s="5" t="str">
        <f t="shared" si="9"/>
        <v>ALLAIN LOIC</v>
      </c>
      <c r="D104" s="186" t="s">
        <v>9</v>
      </c>
      <c r="E104" s="151" t="s">
        <v>10</v>
      </c>
      <c r="F104" s="16">
        <f>'joueurs  '!F4</f>
        <v>32.6</v>
      </c>
      <c r="G104" s="71" t="s">
        <v>264</v>
      </c>
      <c r="H104" s="192">
        <v>527813190</v>
      </c>
      <c r="I104" s="141" t="str">
        <f t="shared" si="10"/>
        <v>H3</v>
      </c>
      <c r="J104" s="5">
        <f>'Feuille saisie score '!J4</f>
        <v>5</v>
      </c>
      <c r="K104" s="5">
        <f>'Feuille saisie score '!K4</f>
        <v>28</v>
      </c>
      <c r="L104" s="5">
        <f>'Feuille saisie score '!L4</f>
        <v>7</v>
      </c>
      <c r="M104" s="5">
        <f>'Feuille saisie score '!M4</f>
        <v>35</v>
      </c>
      <c r="N104" s="5">
        <f t="shared" si="11"/>
        <v>12</v>
      </c>
      <c r="P104" s="210"/>
    </row>
    <row r="105" spans="1:16">
      <c r="A105" s="172" t="s">
        <v>29</v>
      </c>
      <c r="B105" s="172" t="s">
        <v>30</v>
      </c>
      <c r="C105" s="5" t="str">
        <f t="shared" si="9"/>
        <v>ILLIVI Sylvain</v>
      </c>
      <c r="D105" s="186" t="s">
        <v>9</v>
      </c>
      <c r="E105" s="10" t="s">
        <v>10</v>
      </c>
      <c r="F105" s="16">
        <f>'joueurs  '!F83</f>
        <v>33.200000000000003</v>
      </c>
      <c r="G105" s="163" t="s">
        <v>14</v>
      </c>
      <c r="H105" s="192" t="s">
        <v>31</v>
      </c>
      <c r="I105" s="141" t="str">
        <f t="shared" si="10"/>
        <v>H3</v>
      </c>
      <c r="J105" s="5">
        <f>'Feuille saisie score '!J83</f>
        <v>7</v>
      </c>
      <c r="K105" s="5">
        <f>'Feuille saisie score '!K83</f>
        <v>27</v>
      </c>
      <c r="L105" s="5">
        <f>'Feuille saisie score '!L83</f>
        <v>5</v>
      </c>
      <c r="M105" s="5">
        <f>'Feuille saisie score '!M83</f>
        <v>31</v>
      </c>
      <c r="N105" s="5">
        <f t="shared" si="11"/>
        <v>12</v>
      </c>
      <c r="P105" s="210"/>
    </row>
    <row r="106" spans="1:16" hidden="1">
      <c r="A106" s="172" t="s">
        <v>242</v>
      </c>
      <c r="B106" s="172" t="s">
        <v>166</v>
      </c>
      <c r="C106" s="5" t="str">
        <f t="shared" si="9"/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 t="shared" si="10"/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 t="shared" si="11"/>
        <v>23</v>
      </c>
    </row>
    <row r="107" spans="1:16" hidden="1">
      <c r="A107" s="172" t="s">
        <v>63</v>
      </c>
      <c r="B107" s="172" t="s">
        <v>64</v>
      </c>
      <c r="C107" s="5" t="str">
        <f t="shared" si="9"/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 t="shared" si="10"/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 t="shared" si="11"/>
        <v>14</v>
      </c>
    </row>
    <row r="108" spans="1:16" hidden="1">
      <c r="A108" s="172" t="s">
        <v>308</v>
      </c>
      <c r="B108" s="172" t="s">
        <v>309</v>
      </c>
      <c r="C108" s="5" t="str">
        <f t="shared" si="9"/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 t="shared" si="10"/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 t="shared" si="11"/>
        <v>36</v>
      </c>
    </row>
    <row r="109" spans="1:16" ht="15.75" hidden="1">
      <c r="A109" s="183" t="s">
        <v>153</v>
      </c>
      <c r="B109" s="183" t="s">
        <v>154</v>
      </c>
      <c r="C109" s="5" t="str">
        <f t="shared" si="9"/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 t="shared" si="10"/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 t="shared" si="11"/>
        <v>46</v>
      </c>
    </row>
    <row r="110" spans="1:16" hidden="1">
      <c r="A110" s="174" t="s">
        <v>254</v>
      </c>
      <c r="B110" s="174" t="s">
        <v>180</v>
      </c>
      <c r="C110" s="5" t="str">
        <f t="shared" si="9"/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 t="shared" si="10"/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 t="shared" si="11"/>
        <v>27</v>
      </c>
    </row>
    <row r="111" spans="1:16" hidden="1">
      <c r="A111" s="172" t="s">
        <v>217</v>
      </c>
      <c r="B111" s="172" t="s">
        <v>218</v>
      </c>
      <c r="C111" s="5" t="str">
        <f t="shared" si="9"/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 t="shared" si="10"/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 t="shared" si="11"/>
        <v>16</v>
      </c>
    </row>
    <row r="112" spans="1:16">
      <c r="A112" s="174" t="s">
        <v>137</v>
      </c>
      <c r="B112" s="174" t="s">
        <v>102</v>
      </c>
      <c r="C112" s="5" t="str">
        <f t="shared" si="9"/>
        <v>PETIOT Jérôme</v>
      </c>
      <c r="D112" s="186" t="s">
        <v>9</v>
      </c>
      <c r="E112" s="143" t="s">
        <v>10</v>
      </c>
      <c r="F112" s="16">
        <f>'joueurs  '!F131</f>
        <v>25.4</v>
      </c>
      <c r="G112" s="32" t="s">
        <v>128</v>
      </c>
      <c r="H112" s="192">
        <v>535805193</v>
      </c>
      <c r="I112" s="141" t="str">
        <f t="shared" si="10"/>
        <v>H3</v>
      </c>
      <c r="J112" s="5">
        <f>'Feuille saisie score '!J131</f>
        <v>7</v>
      </c>
      <c r="K112" s="5">
        <f>'Feuille saisie score '!K131</f>
        <v>19</v>
      </c>
      <c r="L112" s="5">
        <f>'Feuille saisie score '!L131</f>
        <v>5</v>
      </c>
      <c r="M112" s="5">
        <f>'Feuille saisie score '!M131</f>
        <v>20</v>
      </c>
      <c r="N112" s="5">
        <f t="shared" si="11"/>
        <v>12</v>
      </c>
      <c r="P112" s="210"/>
    </row>
    <row r="113" spans="1:16" ht="15.75" hidden="1">
      <c r="A113" s="178" t="s">
        <v>79</v>
      </c>
      <c r="B113" s="178" t="s">
        <v>72</v>
      </c>
      <c r="C113" s="5" t="str">
        <f t="shared" si="9"/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 t="shared" si="10"/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 t="shared" si="11"/>
        <v>30</v>
      </c>
    </row>
    <row r="114" spans="1:16" ht="15.75" hidden="1">
      <c r="A114" s="173" t="s">
        <v>202</v>
      </c>
      <c r="B114" s="173" t="s">
        <v>203</v>
      </c>
      <c r="C114" s="5" t="str">
        <f t="shared" si="9"/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 t="shared" si="10"/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 t="shared" si="11"/>
        <v>32</v>
      </c>
    </row>
    <row r="115" spans="1:16" ht="15.75" hidden="1">
      <c r="A115" s="178" t="s">
        <v>85</v>
      </c>
      <c r="B115" s="178" t="s">
        <v>70</v>
      </c>
      <c r="C115" s="5" t="str">
        <f t="shared" si="9"/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 t="shared" si="10"/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 t="shared" si="11"/>
        <v>6</v>
      </c>
    </row>
    <row r="116" spans="1:16" hidden="1">
      <c r="A116" s="172" t="s">
        <v>147</v>
      </c>
      <c r="B116" s="172" t="s">
        <v>99</v>
      </c>
      <c r="C116" s="5" t="str">
        <f t="shared" si="9"/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 t="shared" si="10"/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 t="shared" si="11"/>
        <v>23</v>
      </c>
    </row>
    <row r="117" spans="1:16" ht="15.75" hidden="1">
      <c r="A117" s="173" t="s">
        <v>169</v>
      </c>
      <c r="B117" s="173" t="s">
        <v>170</v>
      </c>
      <c r="C117" s="5" t="str">
        <f t="shared" si="9"/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 t="shared" si="10"/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 t="shared" si="11"/>
        <v>24</v>
      </c>
    </row>
    <row r="118" spans="1:16" hidden="1">
      <c r="A118" s="172" t="s">
        <v>387</v>
      </c>
      <c r="B118" s="172" t="s">
        <v>388</v>
      </c>
      <c r="C118" s="5" t="str">
        <f t="shared" si="9"/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 t="shared" si="10"/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 t="shared" si="11"/>
        <v>34</v>
      </c>
    </row>
    <row r="119" spans="1:16" hidden="1">
      <c r="A119" s="172" t="s">
        <v>65</v>
      </c>
      <c r="B119" s="172" t="s">
        <v>66</v>
      </c>
      <c r="C119" s="5" t="str">
        <f t="shared" si="9"/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 t="shared" si="10"/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 t="shared" si="11"/>
        <v>1</v>
      </c>
    </row>
    <row r="120" spans="1:16">
      <c r="A120" s="172" t="s">
        <v>286</v>
      </c>
      <c r="B120" s="172" t="s">
        <v>287</v>
      </c>
      <c r="C120" s="5" t="str">
        <f t="shared" si="9"/>
        <v>PICARD christophe</v>
      </c>
      <c r="D120" s="186" t="s">
        <v>9</v>
      </c>
      <c r="E120" s="152" t="s">
        <v>10</v>
      </c>
      <c r="F120" s="16">
        <f>'joueurs  '!F133</f>
        <v>28.9</v>
      </c>
      <c r="G120" s="74" t="s">
        <v>276</v>
      </c>
      <c r="H120" s="192">
        <v>512647120</v>
      </c>
      <c r="I120" s="141" t="str">
        <f t="shared" si="10"/>
        <v>H3</v>
      </c>
      <c r="J120" s="5">
        <f>'Feuille saisie score '!J133</f>
        <v>5</v>
      </c>
      <c r="K120" s="5">
        <f>'Feuille saisie score '!K133</f>
        <v>27</v>
      </c>
      <c r="L120" s="5">
        <f>'Feuille saisie score '!L133</f>
        <v>7</v>
      </c>
      <c r="M120" s="5">
        <f>'Feuille saisie score '!M133</f>
        <v>31</v>
      </c>
      <c r="N120" s="5">
        <f t="shared" si="11"/>
        <v>12</v>
      </c>
      <c r="P120" s="210"/>
    </row>
    <row r="121" spans="1:16" hidden="1">
      <c r="A121" s="174" t="s">
        <v>140</v>
      </c>
      <c r="B121" s="174" t="s">
        <v>141</v>
      </c>
      <c r="C121" s="5" t="str">
        <f t="shared" si="9"/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 t="shared" si="10"/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 t="shared" si="11"/>
        <v>30</v>
      </c>
    </row>
    <row r="122" spans="1:16" hidden="1">
      <c r="A122" s="172" t="s">
        <v>237</v>
      </c>
      <c r="B122" s="172" t="s">
        <v>238</v>
      </c>
      <c r="C122" s="5" t="str">
        <f t="shared" si="9"/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 t="shared" si="10"/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 t="shared" si="11"/>
        <v>16</v>
      </c>
    </row>
    <row r="123" spans="1:16">
      <c r="A123" s="172" t="s">
        <v>43</v>
      </c>
      <c r="B123" s="172" t="s">
        <v>44</v>
      </c>
      <c r="C123" s="5" t="str">
        <f t="shared" si="9"/>
        <v>SAINT-ETIENNE Fabrice</v>
      </c>
      <c r="D123" s="186" t="s">
        <v>9</v>
      </c>
      <c r="E123" s="10" t="s">
        <v>10</v>
      </c>
      <c r="F123" s="16">
        <f>'joueurs  '!F150</f>
        <v>45.1</v>
      </c>
      <c r="G123" s="163" t="s">
        <v>14</v>
      </c>
      <c r="H123" s="192">
        <v>47460374</v>
      </c>
      <c r="I123" s="141" t="str">
        <f t="shared" si="10"/>
        <v>H3</v>
      </c>
      <c r="J123" s="5">
        <f>'Feuille saisie score '!J150</f>
        <v>8</v>
      </c>
      <c r="K123" s="5">
        <f>'Feuille saisie score '!K150</f>
        <v>28</v>
      </c>
      <c r="L123" s="5">
        <f>'Feuille saisie score '!L150</f>
        <v>4</v>
      </c>
      <c r="M123" s="5">
        <f>'Feuille saisie score '!M150</f>
        <v>37</v>
      </c>
      <c r="N123" s="5">
        <f t="shared" si="11"/>
        <v>12</v>
      </c>
      <c r="P123" s="210"/>
    </row>
    <row r="124" spans="1:16" hidden="1">
      <c r="A124" s="174" t="s">
        <v>326</v>
      </c>
      <c r="B124" s="174" t="s">
        <v>327</v>
      </c>
      <c r="C124" s="5" t="str">
        <f t="shared" si="9"/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 t="shared" si="10"/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 t="shared" si="11"/>
        <v>15</v>
      </c>
    </row>
    <row r="125" spans="1:16" hidden="1">
      <c r="A125" s="174" t="s">
        <v>339</v>
      </c>
      <c r="B125" s="174" t="s">
        <v>340</v>
      </c>
      <c r="C125" s="5" t="str">
        <f t="shared" si="9"/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 t="shared" si="10"/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 t="shared" si="11"/>
        <v>33</v>
      </c>
    </row>
    <row r="126" spans="1:16" hidden="1">
      <c r="A126" s="172" t="s">
        <v>339</v>
      </c>
      <c r="B126" s="172" t="s">
        <v>265</v>
      </c>
      <c r="C126" s="5" t="str">
        <f t="shared" si="9"/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 t="shared" si="10"/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 t="shared" si="11"/>
        <v>18</v>
      </c>
    </row>
    <row r="127" spans="1:16" hidden="1">
      <c r="A127" s="172" t="s">
        <v>142</v>
      </c>
      <c r="B127" s="172" t="s">
        <v>143</v>
      </c>
      <c r="C127" s="5" t="str">
        <f t="shared" si="9"/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 t="shared" si="10"/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 t="shared" si="11"/>
        <v>20</v>
      </c>
    </row>
    <row r="128" spans="1:16">
      <c r="A128" s="172" t="s">
        <v>290</v>
      </c>
      <c r="B128" s="172" t="s">
        <v>291</v>
      </c>
      <c r="C128" s="5" t="str">
        <f t="shared" si="9"/>
        <v>dELLA VEDOVA jean yves</v>
      </c>
      <c r="D128" s="186" t="s">
        <v>9</v>
      </c>
      <c r="E128" s="152" t="s">
        <v>10</v>
      </c>
      <c r="F128" s="16">
        <f>'joueurs  '!F47</f>
        <v>35.5</v>
      </c>
      <c r="G128" s="74" t="s">
        <v>276</v>
      </c>
      <c r="H128" s="192">
        <v>520181064</v>
      </c>
      <c r="I128" s="141" t="str">
        <f t="shared" si="10"/>
        <v>H3</v>
      </c>
      <c r="J128" s="5">
        <f>'Feuille saisie score '!J47</f>
        <v>3</v>
      </c>
      <c r="K128" s="5">
        <f>'Feuille saisie score '!K47</f>
        <v>26</v>
      </c>
      <c r="L128" s="5">
        <f>'Feuille saisie score '!L47</f>
        <v>8</v>
      </c>
      <c r="M128" s="5">
        <f>'Feuille saisie score '!M47</f>
        <v>39</v>
      </c>
      <c r="N128" s="5">
        <f t="shared" si="11"/>
        <v>11</v>
      </c>
      <c r="P128" s="210"/>
    </row>
    <row r="129" spans="1:16" hidden="1">
      <c r="A129" s="172" t="s">
        <v>359</v>
      </c>
      <c r="B129" s="172" t="s">
        <v>159</v>
      </c>
      <c r="C129" s="5" t="str">
        <f t="shared" si="9"/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 t="shared" si="10"/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 t="shared" si="11"/>
        <v>44</v>
      </c>
    </row>
    <row r="130" spans="1:16">
      <c r="A130" s="172" t="s">
        <v>371</v>
      </c>
      <c r="B130" s="172" t="s">
        <v>372</v>
      </c>
      <c r="C130" s="5" t="str">
        <f t="shared" si="9"/>
        <v>VINSSIAT JEAN PAUL</v>
      </c>
      <c r="D130" s="186" t="s">
        <v>9</v>
      </c>
      <c r="E130" s="156" t="s">
        <v>10</v>
      </c>
      <c r="F130" s="16">
        <f>'joueurs  '!F163</f>
        <v>29.4</v>
      </c>
      <c r="G130" s="90" t="s">
        <v>365</v>
      </c>
      <c r="H130" s="172">
        <v>42577182</v>
      </c>
      <c r="I130" s="141" t="str">
        <f t="shared" si="10"/>
        <v>H3</v>
      </c>
      <c r="J130" s="5">
        <f>'Feuille saisie score '!J163</f>
        <v>3</v>
      </c>
      <c r="K130" s="5">
        <f>'Feuille saisie score '!K163</f>
        <v>20</v>
      </c>
      <c r="L130" s="5">
        <f>'Feuille saisie score '!L163</f>
        <v>8</v>
      </c>
      <c r="M130" s="5">
        <f>'Feuille saisie score '!M163</f>
        <v>32</v>
      </c>
      <c r="N130" s="5">
        <f t="shared" si="11"/>
        <v>11</v>
      </c>
      <c r="P130" s="210"/>
    </row>
    <row r="131" spans="1:16" hidden="1">
      <c r="A131" s="172" t="s">
        <v>395</v>
      </c>
      <c r="B131" s="172" t="s">
        <v>396</v>
      </c>
      <c r="C131" s="5" t="str">
        <f t="shared" ref="C131:C162" si="12">A131&amp;" "&amp;B131</f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 t="shared" ref="I131:I165" si="13">IF(E131="H",IF(F131&lt;15.5,"H1",IF(F131&lt;24.5,"H2","H3")),IF(E131="F",IF(F131&lt;24.5,"F1","F2"),""))</f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 t="shared" ref="N131:N165" si="14">J131+L131</f>
        <v>12</v>
      </c>
    </row>
    <row r="132" spans="1:16">
      <c r="A132" s="172" t="s">
        <v>292</v>
      </c>
      <c r="B132" s="172" t="s">
        <v>293</v>
      </c>
      <c r="C132" s="5" t="str">
        <f t="shared" si="12"/>
        <v>Garnier thierry</v>
      </c>
      <c r="D132" s="186" t="s">
        <v>9</v>
      </c>
      <c r="E132" s="152" t="s">
        <v>10</v>
      </c>
      <c r="F132" s="16">
        <f>'joueurs  '!F66</f>
        <v>35</v>
      </c>
      <c r="G132" s="74" t="s">
        <v>276</v>
      </c>
      <c r="H132" s="192">
        <v>514333250</v>
      </c>
      <c r="I132" s="141" t="str">
        <f t="shared" si="13"/>
        <v>H3</v>
      </c>
      <c r="J132" s="5">
        <f>'Feuille saisie score '!J66</f>
        <v>4</v>
      </c>
      <c r="K132" s="5">
        <f>'Feuille saisie score '!K66</f>
        <v>29</v>
      </c>
      <c r="L132" s="5">
        <f>'Feuille saisie score '!L66</f>
        <v>6</v>
      </c>
      <c r="M132" s="5">
        <f>'Feuille saisie score '!M66</f>
        <v>36</v>
      </c>
      <c r="N132" s="5">
        <f t="shared" si="14"/>
        <v>10</v>
      </c>
      <c r="P132" s="210"/>
    </row>
    <row r="133" spans="1:16" hidden="1">
      <c r="A133" s="172" t="s">
        <v>397</v>
      </c>
      <c r="B133" s="172" t="s">
        <v>398</v>
      </c>
      <c r="C133" s="5" t="str">
        <f t="shared" si="12"/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 t="shared" si="13"/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 t="shared" si="14"/>
        <v>40</v>
      </c>
    </row>
    <row r="134" spans="1:16">
      <c r="A134" s="172" t="s">
        <v>240</v>
      </c>
      <c r="B134" s="172" t="s">
        <v>93</v>
      </c>
      <c r="C134" s="5" t="str">
        <f t="shared" si="12"/>
        <v>JOBERT Dominique</v>
      </c>
      <c r="D134" s="186" t="s">
        <v>9</v>
      </c>
      <c r="E134" s="62" t="s">
        <v>10</v>
      </c>
      <c r="F134" s="16">
        <f>'joueurs  '!F85</f>
        <v>31.1</v>
      </c>
      <c r="G134" s="61" t="s">
        <v>228</v>
      </c>
      <c r="H134" s="193">
        <v>517532342</v>
      </c>
      <c r="I134" s="141" t="str">
        <f t="shared" si="13"/>
        <v>H3</v>
      </c>
      <c r="J134" s="5">
        <f>'Feuille saisie score '!J85</f>
        <v>6</v>
      </c>
      <c r="K134" s="5">
        <f>'Feuille saisie score '!K85</f>
        <v>27</v>
      </c>
      <c r="L134" s="5">
        <f>'Feuille saisie score '!L85</f>
        <v>4</v>
      </c>
      <c r="M134" s="5">
        <f>'Feuille saisie score '!M85</f>
        <v>36</v>
      </c>
      <c r="N134" s="5">
        <f t="shared" si="14"/>
        <v>10</v>
      </c>
      <c r="P134" s="210"/>
    </row>
    <row r="135" spans="1:16" hidden="1">
      <c r="A135" s="174" t="s">
        <v>382</v>
      </c>
      <c r="B135" s="174" t="s">
        <v>383</v>
      </c>
      <c r="C135" s="5" t="str">
        <f t="shared" si="12"/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 t="shared" si="13"/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 t="shared" si="14"/>
        <v>37</v>
      </c>
    </row>
    <row r="136" spans="1:16" hidden="1">
      <c r="A136" s="172" t="s">
        <v>251</v>
      </c>
      <c r="B136" s="172" t="s">
        <v>44</v>
      </c>
      <c r="C136" s="5" t="str">
        <f t="shared" si="12"/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 t="shared" si="13"/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 t="shared" si="14"/>
        <v>36</v>
      </c>
    </row>
    <row r="137" spans="1:16" hidden="1">
      <c r="A137" s="172" t="s">
        <v>318</v>
      </c>
      <c r="B137" s="172" t="s">
        <v>319</v>
      </c>
      <c r="C137" s="5" t="str">
        <f t="shared" si="12"/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 t="shared" si="13"/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 t="shared" si="14"/>
        <v>30</v>
      </c>
    </row>
    <row r="138" spans="1:16">
      <c r="A138" s="172" t="s">
        <v>145</v>
      </c>
      <c r="B138" s="172" t="s">
        <v>146</v>
      </c>
      <c r="C138" s="5" t="str">
        <f t="shared" si="12"/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 t="shared" si="13"/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 t="shared" si="14"/>
        <v>10</v>
      </c>
      <c r="P138" s="210"/>
    </row>
    <row r="139" spans="1:16">
      <c r="A139" s="172" t="s">
        <v>73</v>
      </c>
      <c r="B139" s="172" t="s">
        <v>74</v>
      </c>
      <c r="C139" s="5" t="str">
        <f t="shared" si="12"/>
        <v>LALANNE Franck</v>
      </c>
      <c r="D139" s="186" t="s">
        <v>9</v>
      </c>
      <c r="E139" s="95" t="s">
        <v>10</v>
      </c>
      <c r="F139" s="16">
        <f>'joueurs  '!F87</f>
        <v>24.8</v>
      </c>
      <c r="G139" s="14" t="s">
        <v>60</v>
      </c>
      <c r="H139" s="192">
        <v>543213165</v>
      </c>
      <c r="I139" s="141" t="str">
        <f t="shared" si="13"/>
        <v>H3</v>
      </c>
      <c r="J139" s="5">
        <f>'Feuille saisie score '!J87</f>
        <v>4</v>
      </c>
      <c r="K139" s="5">
        <f>'Feuille saisie score '!K87</f>
        <v>13</v>
      </c>
      <c r="L139" s="5">
        <f>'Feuille saisie score '!L87</f>
        <v>5</v>
      </c>
      <c r="M139" s="5">
        <f>'Feuille saisie score '!M87</f>
        <v>19</v>
      </c>
      <c r="N139" s="5">
        <f t="shared" si="14"/>
        <v>9</v>
      </c>
      <c r="P139" s="210"/>
    </row>
    <row r="140" spans="1:16" hidden="1">
      <c r="A140" s="172" t="s">
        <v>20</v>
      </c>
      <c r="B140" s="172" t="s">
        <v>21</v>
      </c>
      <c r="C140" s="5" t="str">
        <f t="shared" si="12"/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 t="shared" si="13"/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 t="shared" si="14"/>
        <v>1</v>
      </c>
    </row>
    <row r="141" spans="1:16" hidden="1">
      <c r="A141" s="172" t="s">
        <v>404</v>
      </c>
      <c r="B141" s="172" t="s">
        <v>405</v>
      </c>
      <c r="C141" s="5" t="str">
        <f t="shared" si="12"/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 t="shared" si="13"/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 t="shared" si="14"/>
        <v>36</v>
      </c>
    </row>
    <row r="142" spans="1:16" hidden="1">
      <c r="A142" s="172" t="s">
        <v>347</v>
      </c>
      <c r="B142" s="172" t="s">
        <v>348</v>
      </c>
      <c r="C142" s="5" t="str">
        <f t="shared" si="12"/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 t="shared" si="13"/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 t="shared" si="14"/>
        <v>11</v>
      </c>
    </row>
    <row r="143" spans="1:16" ht="15.75" hidden="1">
      <c r="A143" s="173" t="s">
        <v>208</v>
      </c>
      <c r="B143" s="173" t="s">
        <v>209</v>
      </c>
      <c r="C143" s="5" t="str">
        <f t="shared" si="12"/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si="13"/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si="14"/>
        <v>20</v>
      </c>
    </row>
    <row r="144" spans="1:16" hidden="1">
      <c r="A144" s="174" t="s">
        <v>305</v>
      </c>
      <c r="B144" s="174" t="s">
        <v>263</v>
      </c>
      <c r="C144" s="5" t="str">
        <f t="shared" si="12"/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 t="shared" si="13"/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 t="shared" si="14"/>
        <v>30</v>
      </c>
    </row>
    <row r="145" spans="1:16" hidden="1">
      <c r="A145" s="172" t="s">
        <v>267</v>
      </c>
      <c r="B145" s="172" t="s">
        <v>268</v>
      </c>
      <c r="C145" s="5" t="str">
        <f t="shared" si="12"/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 t="shared" si="13"/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 t="shared" si="14"/>
        <v>20</v>
      </c>
    </row>
    <row r="146" spans="1:16" hidden="1">
      <c r="A146" s="172" t="s">
        <v>267</v>
      </c>
      <c r="B146" s="172" t="s">
        <v>270</v>
      </c>
      <c r="C146" s="5" t="str">
        <f t="shared" si="12"/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 t="shared" si="13"/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 t="shared" si="14"/>
        <v>13</v>
      </c>
    </row>
    <row r="147" spans="1:16">
      <c r="A147" s="172" t="s">
        <v>129</v>
      </c>
      <c r="B147" s="172" t="s">
        <v>130</v>
      </c>
      <c r="C147" s="5" t="str">
        <f t="shared" si="12"/>
        <v>BURSON Didier</v>
      </c>
      <c r="D147" s="186" t="s">
        <v>9</v>
      </c>
      <c r="E147" s="143" t="s">
        <v>10</v>
      </c>
      <c r="F147" s="16">
        <f>'joueurs  '!F26</f>
        <v>41.6</v>
      </c>
      <c r="G147" s="32" t="s">
        <v>128</v>
      </c>
      <c r="H147" s="201">
        <v>546096359</v>
      </c>
      <c r="I147" s="141" t="str">
        <f t="shared" si="13"/>
        <v>H3</v>
      </c>
      <c r="J147" s="5">
        <f>'Feuille saisie score '!J26</f>
        <v>2</v>
      </c>
      <c r="K147" s="5">
        <f>'Feuille saisie score '!K26</f>
        <v>18</v>
      </c>
      <c r="L147" s="5">
        <f>'Feuille saisie score '!L26</f>
        <v>6</v>
      </c>
      <c r="M147" s="5">
        <f>'Feuille saisie score '!M26</f>
        <v>34</v>
      </c>
      <c r="N147" s="5">
        <f t="shared" si="14"/>
        <v>8</v>
      </c>
      <c r="P147" s="210"/>
    </row>
    <row r="148" spans="1:16">
      <c r="A148" s="172" t="s">
        <v>134</v>
      </c>
      <c r="B148" s="172" t="s">
        <v>135</v>
      </c>
      <c r="C148" s="5" t="str">
        <f t="shared" si="12"/>
        <v>TARDY Yanne</v>
      </c>
      <c r="D148" s="186" t="s">
        <v>9</v>
      </c>
      <c r="E148" s="143" t="s">
        <v>10</v>
      </c>
      <c r="F148" s="16">
        <f>'joueurs  '!F156</f>
        <v>30.3</v>
      </c>
      <c r="G148" s="32" t="s">
        <v>128</v>
      </c>
      <c r="H148" s="192">
        <v>525919240</v>
      </c>
      <c r="I148" s="141" t="str">
        <f t="shared" si="13"/>
        <v>H3</v>
      </c>
      <c r="J148" s="5">
        <f>'Feuille saisie score '!J156</f>
        <v>6</v>
      </c>
      <c r="K148" s="5">
        <f>'Feuille saisie score '!K156</f>
        <v>19</v>
      </c>
      <c r="L148" s="5">
        <f>'Feuille saisie score '!L156</f>
        <v>2</v>
      </c>
      <c r="M148" s="5">
        <f>'Feuille saisie score '!M156</f>
        <v>18</v>
      </c>
      <c r="N148" s="5">
        <f t="shared" si="14"/>
        <v>8</v>
      </c>
      <c r="P148" s="210"/>
    </row>
    <row r="149" spans="1:16" hidden="1">
      <c r="A149" s="174" t="s">
        <v>226</v>
      </c>
      <c r="B149" s="174" t="s">
        <v>227</v>
      </c>
      <c r="C149" s="5" t="str">
        <f t="shared" si="12"/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 t="shared" si="13"/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 t="shared" si="14"/>
        <v>28</v>
      </c>
    </row>
    <row r="150" spans="1:16" ht="15.75" hidden="1">
      <c r="A150" s="175" t="s">
        <v>183</v>
      </c>
      <c r="B150" s="175" t="s">
        <v>184</v>
      </c>
      <c r="C150" s="5" t="str">
        <f t="shared" si="12"/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 t="shared" si="13"/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 t="shared" si="14"/>
        <v>26</v>
      </c>
    </row>
    <row r="151" spans="1:16">
      <c r="A151" s="172" t="s">
        <v>326</v>
      </c>
      <c r="B151" s="172" t="s">
        <v>238</v>
      </c>
      <c r="C151" s="5" t="str">
        <f t="shared" si="12"/>
        <v>NUGUES Alain</v>
      </c>
      <c r="D151" s="186" t="s">
        <v>9</v>
      </c>
      <c r="E151" s="144" t="s">
        <v>10</v>
      </c>
      <c r="F151" s="16">
        <f>'joueurs  '!F122</f>
        <v>38.6</v>
      </c>
      <c r="G151" s="35" t="s">
        <v>323</v>
      </c>
      <c r="H151" s="192">
        <v>44021187</v>
      </c>
      <c r="I151" s="141" t="str">
        <f t="shared" si="13"/>
        <v>H3</v>
      </c>
      <c r="J151" s="5">
        <f>'Feuille saisie score '!J122</f>
        <v>2</v>
      </c>
      <c r="K151" s="5">
        <f>'Feuille saisie score '!K122</f>
        <v>25</v>
      </c>
      <c r="L151" s="5">
        <f>'Feuille saisie score '!L122</f>
        <v>5</v>
      </c>
      <c r="M151" s="5">
        <f>'Feuille saisie score '!M122</f>
        <v>30</v>
      </c>
      <c r="N151" s="5">
        <f t="shared" si="14"/>
        <v>7</v>
      </c>
      <c r="P151" s="210"/>
    </row>
    <row r="152" spans="1:16" ht="15.75" hidden="1">
      <c r="A152" s="175" t="s">
        <v>105</v>
      </c>
      <c r="B152" s="175" t="s">
        <v>106</v>
      </c>
      <c r="C152" s="5" t="str">
        <f t="shared" si="12"/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 t="shared" si="13"/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 t="shared" si="14"/>
        <v>43</v>
      </c>
    </row>
    <row r="153" spans="1:16" hidden="1">
      <c r="A153" s="172" t="s">
        <v>61</v>
      </c>
      <c r="B153" s="172" t="s">
        <v>62</v>
      </c>
      <c r="C153" s="5" t="str">
        <f t="shared" si="12"/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 t="shared" si="13"/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 t="shared" si="14"/>
        <v>18</v>
      </c>
    </row>
    <row r="154" spans="1:16" hidden="1">
      <c r="A154" s="174" t="s">
        <v>399</v>
      </c>
      <c r="B154" s="174" t="s">
        <v>400</v>
      </c>
      <c r="C154" s="5" t="str">
        <f t="shared" si="12"/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 t="shared" si="13"/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 t="shared" si="14"/>
        <v>30</v>
      </c>
    </row>
    <row r="155" spans="1:16" hidden="1">
      <c r="A155" s="172" t="s">
        <v>288</v>
      </c>
      <c r="B155" s="172" t="s">
        <v>289</v>
      </c>
      <c r="C155" s="5" t="str">
        <f t="shared" si="12"/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 t="shared" si="13"/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 t="shared" si="14"/>
        <v>23</v>
      </c>
    </row>
    <row r="156" spans="1:16" hidden="1">
      <c r="A156" s="174" t="s">
        <v>333</v>
      </c>
      <c r="B156" s="174" t="s">
        <v>334</v>
      </c>
      <c r="C156" s="5" t="str">
        <f t="shared" si="12"/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 t="shared" si="13"/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 t="shared" si="14"/>
        <v>41</v>
      </c>
    </row>
    <row r="157" spans="1:16" ht="15.75">
      <c r="A157" s="178" t="s">
        <v>117</v>
      </c>
      <c r="B157" s="178" t="s">
        <v>118</v>
      </c>
      <c r="C157" s="5" t="str">
        <f t="shared" si="12"/>
        <v>LUGIER Christian</v>
      </c>
      <c r="D157" s="187" t="s">
        <v>90</v>
      </c>
      <c r="E157" s="142" t="s">
        <v>10</v>
      </c>
      <c r="F157" s="16">
        <f>'joueurs  '!F103</f>
        <v>39.700000000000003</v>
      </c>
      <c r="G157" s="86" t="s">
        <v>78</v>
      </c>
      <c r="H157" s="202" t="s">
        <v>120</v>
      </c>
      <c r="I157" s="141" t="str">
        <f t="shared" si="13"/>
        <v>H3</v>
      </c>
      <c r="J157" s="5">
        <f>'Feuille saisie score '!J103</f>
        <v>2</v>
      </c>
      <c r="K157" s="5">
        <f>'Feuille saisie score '!K103</f>
        <v>24</v>
      </c>
      <c r="L157" s="5">
        <f>'Feuille saisie score '!L103</f>
        <v>4</v>
      </c>
      <c r="M157" s="5">
        <f>'Feuille saisie score '!M103</f>
        <v>27</v>
      </c>
      <c r="N157" s="5">
        <f t="shared" si="14"/>
        <v>6</v>
      </c>
      <c r="P157" s="210"/>
    </row>
    <row r="158" spans="1:16" hidden="1">
      <c r="A158" s="172" t="s">
        <v>328</v>
      </c>
      <c r="B158" s="172" t="s">
        <v>329</v>
      </c>
      <c r="C158" s="5" t="str">
        <f t="shared" si="12"/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 t="shared" si="13"/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 t="shared" si="14"/>
        <v>13</v>
      </c>
    </row>
    <row r="159" spans="1:16">
      <c r="A159" s="174" t="s">
        <v>148</v>
      </c>
      <c r="B159" s="174" t="s">
        <v>50</v>
      </c>
      <c r="C159" s="5" t="str">
        <f t="shared" si="12"/>
        <v>BARTHELEMI Philippe</v>
      </c>
      <c r="D159" s="186" t="s">
        <v>9</v>
      </c>
      <c r="E159" s="146" t="s">
        <v>10</v>
      </c>
      <c r="F159" s="16">
        <f>'joueurs  '!F11</f>
        <v>43.1</v>
      </c>
      <c r="G159" s="38" t="s">
        <v>149</v>
      </c>
      <c r="H159" s="192">
        <v>517273355</v>
      </c>
      <c r="I159" s="141" t="str">
        <f t="shared" si="13"/>
        <v>H3</v>
      </c>
      <c r="J159" s="5">
        <f>'Feuille saisie score '!J11</f>
        <v>3</v>
      </c>
      <c r="K159" s="5">
        <f>'Feuille saisie score '!K11</f>
        <v>15</v>
      </c>
      <c r="L159" s="5">
        <f>'Feuille saisie score '!L11</f>
        <v>2</v>
      </c>
      <c r="M159" s="5">
        <f>'Feuille saisie score '!M11</f>
        <v>20</v>
      </c>
      <c r="N159" s="5">
        <f t="shared" si="14"/>
        <v>5</v>
      </c>
      <c r="P159" s="210"/>
    </row>
    <row r="160" spans="1:16" hidden="1">
      <c r="A160" s="174" t="s">
        <v>363</v>
      </c>
      <c r="B160" s="174" t="s">
        <v>364</v>
      </c>
      <c r="C160" s="5" t="str">
        <f t="shared" si="12"/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 t="shared" si="13"/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 t="shared" si="14"/>
        <v>25</v>
      </c>
    </row>
    <row r="161" spans="1:16" hidden="1">
      <c r="A161" s="172" t="s">
        <v>368</v>
      </c>
      <c r="B161" s="172" t="s">
        <v>268</v>
      </c>
      <c r="C161" s="5" t="str">
        <f t="shared" si="12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13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14"/>
        <v>14</v>
      </c>
    </row>
    <row r="162" spans="1:16">
      <c r="A162" s="172" t="s">
        <v>224</v>
      </c>
      <c r="B162" s="172" t="s">
        <v>225</v>
      </c>
      <c r="C162" s="5" t="str">
        <f t="shared" si="12"/>
        <v>PENIN Nicolas</v>
      </c>
      <c r="D162" s="186" t="s">
        <v>9</v>
      </c>
      <c r="E162" s="149" t="s">
        <v>10</v>
      </c>
      <c r="F162" s="16">
        <f>'joueurs  '!F129</f>
        <v>27.8</v>
      </c>
      <c r="G162" s="57" t="s">
        <v>213</v>
      </c>
      <c r="H162" s="192">
        <v>531464238</v>
      </c>
      <c r="I162" s="141" t="str">
        <f t="shared" si="13"/>
        <v>H3</v>
      </c>
      <c r="J162" s="5">
        <f>'Feuille saisie score '!J129</f>
        <v>5</v>
      </c>
      <c r="K162" s="5">
        <f>'Feuille saisie score '!K129</f>
        <v>19</v>
      </c>
      <c r="L162" s="5">
        <f>'Feuille saisie score '!L129</f>
        <v>0</v>
      </c>
      <c r="M162" s="5">
        <f>'Feuille saisie score '!M129</f>
        <v>0</v>
      </c>
      <c r="N162" s="5">
        <f t="shared" si="14"/>
        <v>5</v>
      </c>
      <c r="P162" s="210"/>
    </row>
    <row r="163" spans="1:16" hidden="1">
      <c r="A163" s="172" t="s">
        <v>332</v>
      </c>
      <c r="B163" s="172" t="s">
        <v>106</v>
      </c>
      <c r="C163" s="5" t="str">
        <f t="shared" ref="C163:C194" si="15">A163&amp;" "&amp;B163</f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 t="shared" si="13"/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 t="shared" si="14"/>
        <v>45</v>
      </c>
    </row>
    <row r="164" spans="1:16">
      <c r="A164" s="172" t="s">
        <v>150</v>
      </c>
      <c r="B164" s="172" t="s">
        <v>28</v>
      </c>
      <c r="C164" s="5" t="str">
        <f t="shared" si="15"/>
        <v>DENE Gilles</v>
      </c>
      <c r="D164" s="186" t="s">
        <v>9</v>
      </c>
      <c r="E164" s="146" t="s">
        <v>10</v>
      </c>
      <c r="F164" s="16">
        <f>'joueurs  '!F49</f>
        <v>32.1</v>
      </c>
      <c r="G164" s="38" t="s">
        <v>149</v>
      </c>
      <c r="H164" s="192">
        <v>547828182</v>
      </c>
      <c r="I164" s="141" t="str">
        <f t="shared" si="13"/>
        <v>H3</v>
      </c>
      <c r="J164" s="5">
        <f>'Feuille saisie score '!J49</f>
        <v>1</v>
      </c>
      <c r="K164" s="5">
        <f>'Feuille saisie score '!K49</f>
        <v>15</v>
      </c>
      <c r="L164" s="5">
        <f>'Feuille saisie score '!L49</f>
        <v>3</v>
      </c>
      <c r="M164" s="5">
        <f>'Feuille saisie score '!M49</f>
        <v>32</v>
      </c>
      <c r="N164" s="5">
        <f t="shared" si="14"/>
        <v>4</v>
      </c>
      <c r="P164" s="210"/>
    </row>
    <row r="165" spans="1:16">
      <c r="A165" s="172" t="s">
        <v>281</v>
      </c>
      <c r="B165" s="172" t="s">
        <v>234</v>
      </c>
      <c r="C165" s="5" t="str">
        <f t="shared" si="15"/>
        <v>PREVOST Vincent</v>
      </c>
      <c r="D165" s="186" t="s">
        <v>9</v>
      </c>
      <c r="E165" s="152" t="s">
        <v>10</v>
      </c>
      <c r="F165" s="16">
        <f>'joueurs  '!F138</f>
        <v>37.799999999999997</v>
      </c>
      <c r="G165" s="74" t="s">
        <v>276</v>
      </c>
      <c r="H165" s="192">
        <v>511512339</v>
      </c>
      <c r="I165" s="141" t="str">
        <f t="shared" si="13"/>
        <v>H3</v>
      </c>
      <c r="J165" s="5">
        <f>'Feuille saisie score '!J138</f>
        <v>1</v>
      </c>
      <c r="K165" s="5">
        <f>'Feuille saisie score '!K138</f>
        <v>24</v>
      </c>
      <c r="L165" s="5">
        <f>'Feuille saisie score '!L138</f>
        <v>3</v>
      </c>
      <c r="M165" s="5">
        <f>'Feuille saisie score '!M138</f>
        <v>33</v>
      </c>
      <c r="N165" s="5">
        <f t="shared" si="14"/>
        <v>4</v>
      </c>
      <c r="P165" s="210"/>
    </row>
    <row r="166" spans="1:16" hidden="1">
      <c r="A166" s="172" t="s">
        <v>402</v>
      </c>
      <c r="B166" s="172" t="s">
        <v>50</v>
      </c>
      <c r="C166" s="5" t="str">
        <f t="shared" ref="C166:C169" si="16">A166&amp;" "&amp;B166</f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 t="shared" ref="I166:I169" si="17">IF(E166="H",IF(F166&lt;15.5,"H1",IF(F166&lt;24.5,"H2","H3")),IF(E166="F",IF(F166&lt;24.5,"F1","F2"),""))</f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 t="shared" ref="N166:N169" si="18">J166+L166</f>
        <v>29</v>
      </c>
    </row>
    <row r="167" spans="1:16" ht="15.75" hidden="1">
      <c r="A167" s="185" t="s">
        <v>75</v>
      </c>
      <c r="B167" s="185" t="s">
        <v>76</v>
      </c>
      <c r="C167" s="5" t="str">
        <f t="shared" si="16"/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si="17"/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si="18"/>
        <v>21</v>
      </c>
    </row>
    <row r="168" spans="1:16" hidden="1">
      <c r="A168" s="177" t="s">
        <v>302</v>
      </c>
      <c r="B168" s="177" t="s">
        <v>303</v>
      </c>
      <c r="C168" s="5" t="str">
        <f t="shared" si="16"/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 t="shared" si="17"/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 t="shared" si="18"/>
        <v>23</v>
      </c>
    </row>
    <row r="169" spans="1:16" hidden="1">
      <c r="A169" s="172" t="s">
        <v>235</v>
      </c>
      <c r="B169" s="172" t="s">
        <v>236</v>
      </c>
      <c r="C169" s="5" t="str">
        <f t="shared" si="16"/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si="17"/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si="18"/>
        <v>22</v>
      </c>
    </row>
    <row r="170" spans="1:16">
      <c r="P170" s="210"/>
    </row>
    <row r="171" spans="1:16">
      <c r="P171" s="210"/>
    </row>
  </sheetData>
  <autoFilter ref="A2:N169">
    <filterColumn colId="3">
      <filters>
        <filter val="R"/>
        <filter val="S"/>
      </filters>
    </filterColumn>
    <filterColumn colId="4">
      <filters>
        <filter val="H"/>
      </filters>
    </filterColumn>
    <filterColumn colId="8">
      <filters>
        <filter val="H3"/>
      </filters>
    </filterColumn>
    <sortState ref="A3:N165">
      <sortCondition descending="1" ref="N2:N169"/>
    </sortState>
  </autoFilter>
  <mergeCells count="1">
    <mergeCell ref="C1:G1"/>
  </mergeCells>
  <conditionalFormatting sqref="I2:I1048576">
    <cfRule type="cellIs" dxfId="227" priority="5" operator="equal">
      <formula>"F2"</formula>
    </cfRule>
    <cfRule type="cellIs" dxfId="226" priority="6" operator="equal">
      <formula>"F1"</formula>
    </cfRule>
    <cfRule type="cellIs" dxfId="225" priority="7" operator="equal">
      <formula>"H3"</formula>
    </cfRule>
    <cfRule type="cellIs" dxfId="224" priority="8" operator="equal">
      <formula>"H2"</formula>
    </cfRule>
    <cfRule type="cellIs" dxfId="223" priority="9" operator="equal">
      <formula>"H1"</formula>
    </cfRule>
  </conditionalFormatting>
  <conditionalFormatting sqref="D2:D1048576">
    <cfRule type="cellIs" dxfId="222" priority="4" operator="equal">
      <formula>"E"</formula>
    </cfRule>
  </conditionalFormatting>
  <conditionalFormatting sqref="E2:E1048576">
    <cfRule type="cellIs" dxfId="221" priority="1" operator="equal">
      <formula>"H"</formula>
    </cfRule>
    <cfRule type="cellIs" dxfId="220" priority="2" operator="equal">
      <formula>"F"</formula>
    </cfRule>
    <cfRule type="cellIs" priority="3" operator="equal">
      <formula>"F"</formula>
    </cfRule>
  </conditionalFormatting>
  <dataValidations count="3">
    <dataValidation type="list" allowBlank="1" showInputMessage="1" showErrorMessage="1" sqref="D122:D138 D161:D167 D51:D63 D144:D158 D3:D31 D81:D117">
      <formula1>"S,E"</formula1>
    </dataValidation>
    <dataValidation type="list" allowBlank="1" showInputMessage="1" showErrorMessage="1" sqref="E168:E169 E122:E141 E51:E63 E144:E166 E3:E31 E81:E117">
      <formula1>"F,H"</formula1>
    </dataValidation>
    <dataValidation allowBlank="1" showInputMessage="1" showErrorMessage="1" errorTitle="mauvaise saisie" error="F pour Femme_x000a_H pour Homme" promptTitle="SAISIE OBLIGATOIRE SVP" prompt="merci !" sqref="E142:E143"/>
  </dataValidation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69"/>
  <sheetViews>
    <sheetView topLeftCell="C1" workbookViewId="0">
      <selection activeCell="K173" sqref="K173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</cols>
  <sheetData>
    <row r="1" spans="1:14" ht="93.75" customHeight="1" thickBot="1">
      <c r="C1" s="321" t="s">
        <v>459</v>
      </c>
      <c r="D1" s="322"/>
      <c r="E1" s="322"/>
      <c r="F1" s="322"/>
      <c r="G1" s="322"/>
      <c r="H1" s="229"/>
      <c r="I1" s="229"/>
      <c r="J1" s="231" t="s">
        <v>447</v>
      </c>
      <c r="K1" s="231" t="s">
        <v>461</v>
      </c>
      <c r="L1" s="231" t="s">
        <v>447</v>
      </c>
      <c r="M1" s="231" t="s">
        <v>442</v>
      </c>
      <c r="N1" s="228"/>
    </row>
    <row r="2" spans="1:14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</row>
    <row r="3" spans="1:14" hidden="1">
      <c r="A3" s="172" t="s">
        <v>369</v>
      </c>
      <c r="B3" s="172" t="s">
        <v>370</v>
      </c>
      <c r="C3" s="5" t="str">
        <f t="shared" ref="C3:C13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13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K3+M3</f>
        <v>71</v>
      </c>
    </row>
    <row r="4" spans="1:14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13" si="2">K4+M4</f>
        <v>53</v>
      </c>
    </row>
    <row r="5" spans="1:14" hidden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63</v>
      </c>
    </row>
    <row r="6" spans="1:14" ht="15.75" hidden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67</v>
      </c>
    </row>
    <row r="7" spans="1:14" hidden="1">
      <c r="A7" s="172" t="s">
        <v>256</v>
      </c>
      <c r="B7" s="172" t="s">
        <v>257</v>
      </c>
      <c r="C7" s="5" t="str">
        <f t="shared" si="0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1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2"/>
        <v>59</v>
      </c>
    </row>
    <row r="8" spans="1:14" ht="15.75" hidden="1">
      <c r="A8" s="173" t="s">
        <v>172</v>
      </c>
      <c r="B8" s="176" t="s">
        <v>173</v>
      </c>
      <c r="C8" s="5" t="str">
        <f t="shared" si="0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1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2"/>
        <v>62</v>
      </c>
    </row>
    <row r="9" spans="1:14" hidden="1">
      <c r="A9" s="172" t="s">
        <v>311</v>
      </c>
      <c r="B9" s="172" t="s">
        <v>154</v>
      </c>
      <c r="C9" s="5" t="str">
        <f t="shared" si="0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1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2"/>
        <v>54</v>
      </c>
    </row>
    <row r="10" spans="1:14" hidden="1">
      <c r="A10" s="177" t="s">
        <v>304</v>
      </c>
      <c r="B10" s="177" t="s">
        <v>68</v>
      </c>
      <c r="C10" s="5" t="str">
        <f t="shared" si="0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1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2"/>
        <v>67</v>
      </c>
    </row>
    <row r="11" spans="1:14" hidden="1">
      <c r="A11" s="172" t="s">
        <v>345</v>
      </c>
      <c r="B11" s="172" t="s">
        <v>166</v>
      </c>
      <c r="C11" s="5" t="str">
        <f t="shared" si="0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1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2"/>
        <v>62</v>
      </c>
    </row>
    <row r="12" spans="1:14" hidden="1">
      <c r="A12" s="174" t="s">
        <v>148</v>
      </c>
      <c r="B12" s="174" t="s">
        <v>50</v>
      </c>
      <c r="C12" s="5" t="str">
        <f t="shared" si="0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1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2"/>
        <v>35</v>
      </c>
    </row>
    <row r="13" spans="1:14" hidden="1">
      <c r="A13" s="172" t="s">
        <v>138</v>
      </c>
      <c r="B13" s="172" t="s">
        <v>50</v>
      </c>
      <c r="C13" s="5" t="str">
        <f t="shared" si="0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1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2"/>
        <v>56</v>
      </c>
    </row>
    <row r="14" spans="1:14">
      <c r="A14" s="172" t="s">
        <v>25</v>
      </c>
      <c r="B14" s="172" t="s">
        <v>26</v>
      </c>
      <c r="C14" s="5" t="str">
        <f>A14&amp;" "&amp;B14</f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>IF(E14="H",IF(F14&lt;15.5,"H1",IF(F14&lt;24.5,"H2","H3")),IF(E14="F",IF(F14&lt;24.5,"F1","F2"),""))</f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>K14+M14</f>
        <v>78</v>
      </c>
    </row>
    <row r="15" spans="1:14" hidden="1">
      <c r="A15" s="172" t="s">
        <v>25</v>
      </c>
      <c r="B15" s="172" t="s">
        <v>28</v>
      </c>
      <c r="C15" s="5" t="str">
        <f>A15&amp;" "&amp;B15</f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>IF(E15="H",IF(F15&lt;15.5,"H1",IF(F15&lt;24.5,"H2","H3")),IF(E15="F",IF(F15&lt;24.5,"F1","F2"),""))</f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>K15+M15</f>
        <v>58</v>
      </c>
    </row>
    <row r="16" spans="1:14" hidden="1">
      <c r="A16" s="172" t="s">
        <v>357</v>
      </c>
      <c r="B16" s="172" t="s">
        <v>358</v>
      </c>
      <c r="C16" s="5" t="str">
        <f>A16&amp;" "&amp;B16</f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>IF(E16="H",IF(F16&lt;15.5,"H1",IF(F16&lt;24.5,"H2","H3")),IF(E16="F",IF(F16&lt;24.5,"F1","F2"),""))</f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>K16+M16</f>
        <v>59</v>
      </c>
    </row>
    <row r="17" spans="1:14" hidden="1">
      <c r="A17" s="172" t="s">
        <v>407</v>
      </c>
      <c r="B17" s="172" t="s">
        <v>408</v>
      </c>
      <c r="C17" s="5" t="str">
        <f>A17&amp;" "&amp;B17</f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>IF(E17="H",IF(F17&lt;15.5,"H1",IF(F17&lt;24.5,"H2","H3")),IF(E17="F",IF(F17&lt;24.5,"F1","F2"),""))</f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>K17+M17</f>
        <v>47</v>
      </c>
    </row>
    <row r="18" spans="1:14" hidden="1">
      <c r="A18" s="172" t="s">
        <v>229</v>
      </c>
      <c r="B18" s="172" t="s">
        <v>230</v>
      </c>
      <c r="C18" s="5" t="str">
        <f>A18&amp;" "&amp;B18</f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>IF(E18="H",IF(F18&lt;15.5,"H1",IF(F18&lt;24.5,"H2","H3")),IF(E18="F",IF(F18&lt;24.5,"F1","F2"),""))</f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>K18+M18</f>
        <v>68</v>
      </c>
    </row>
    <row r="19" spans="1:14" hidden="1">
      <c r="A19" s="172" t="s">
        <v>390</v>
      </c>
      <c r="B19" s="172" t="s">
        <v>225</v>
      </c>
      <c r="C19" s="5" t="str">
        <f>A19&amp;" "&amp;B19</f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>IF(E19="H",IF(F19&lt;15.5,"H1",IF(F19&lt;24.5,"H2","H3")),IF(E19="F",IF(F19&lt;24.5,"F1","F2"),""))</f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>K19+M19</f>
        <v>50</v>
      </c>
    </row>
    <row r="20" spans="1:14" ht="15.75" hidden="1">
      <c r="A20" s="175" t="s">
        <v>113</v>
      </c>
      <c r="B20" s="175" t="s">
        <v>114</v>
      </c>
      <c r="C20" s="5" t="str">
        <f>A20&amp;" "&amp;B20</f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>IF(E20="H",IF(F20&lt;15.5,"H1",IF(F20&lt;24.5,"H2","H3")),IF(E20="F",IF(F20&lt;24.5,"F1","F2"),""))</f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>K20+M20</f>
        <v>35</v>
      </c>
    </row>
    <row r="21" spans="1:14" hidden="1">
      <c r="A21" s="172" t="s">
        <v>349</v>
      </c>
      <c r="B21" s="172" t="s">
        <v>350</v>
      </c>
      <c r="C21" s="5" t="str">
        <f>A21&amp;" "&amp;B21</f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>IF(E21="H",IF(F21&lt;15.5,"H1",IF(F21&lt;24.5,"H2","H3")),IF(E21="F",IF(F21&lt;24.5,"F1","F2"),""))</f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>K21+M21</f>
        <v>58</v>
      </c>
    </row>
    <row r="22" spans="1:14" ht="15.75" hidden="1">
      <c r="A22" s="175" t="s">
        <v>96</v>
      </c>
      <c r="B22" s="175" t="s">
        <v>54</v>
      </c>
      <c r="C22" s="5" t="str">
        <f>A22&amp;" "&amp;B22</f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>IF(E22="H",IF(F22&lt;15.5,"H1",IF(F22&lt;24.5,"H2","H3")),IF(E22="F",IF(F22&lt;24.5,"F1","F2"),""))</f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>K22+M22</f>
        <v>32</v>
      </c>
    </row>
    <row r="23" spans="1:14" ht="15.75" hidden="1">
      <c r="A23" s="173" t="s">
        <v>175</v>
      </c>
      <c r="B23" s="173" t="s">
        <v>176</v>
      </c>
      <c r="C23" s="5" t="str">
        <f>A23&amp;" "&amp;B23</f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>IF(E23="H",IF(F23&lt;15.5,"H1",IF(F23&lt;24.5,"H2","H3")),IF(E23="F",IF(F23&lt;24.5,"F1","F2"),""))</f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>K23+M23</f>
        <v>52</v>
      </c>
    </row>
    <row r="24" spans="1:14" hidden="1">
      <c r="A24" s="172" t="s">
        <v>53</v>
      </c>
      <c r="B24" s="172" t="s">
        <v>54</v>
      </c>
      <c r="C24" s="5" t="str">
        <f>A24&amp;" "&amp;B24</f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>IF(E24="H",IF(F24&lt;15.5,"H1",IF(F24&lt;24.5,"H2","H3")),IF(E24="F",IF(F24&lt;24.5,"F1","F2"),""))</f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>K24+M24</f>
        <v>51</v>
      </c>
    </row>
    <row r="25" spans="1:14" ht="15.75" hidden="1">
      <c r="A25" s="176" t="s">
        <v>165</v>
      </c>
      <c r="B25" s="176" t="s">
        <v>166</v>
      </c>
      <c r="C25" s="5" t="str">
        <f>A25&amp;" "&amp;B25</f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>IF(E25="H",IF(F25&lt;15.5,"H1",IF(F25&lt;24.5,"H2","H3")),IF(E25="F",IF(F25&lt;24.5,"F1","F2"),""))</f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>K25+M25</f>
        <v>54</v>
      </c>
    </row>
    <row r="26" spans="1:14" hidden="1">
      <c r="A26" s="172" t="s">
        <v>15</v>
      </c>
      <c r="B26" s="172" t="s">
        <v>16</v>
      </c>
      <c r="C26" s="5" t="str">
        <f>A26&amp;" "&amp;B26</f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>IF(E26="H",IF(F26&lt;15.5,"H1",IF(F26&lt;24.5,"H2","H3")),IF(E26="F",IF(F26&lt;24.5,"F1","F2"),""))</f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>K26+M26</f>
        <v>60</v>
      </c>
    </row>
    <row r="27" spans="1:14" hidden="1">
      <c r="A27" s="172" t="s">
        <v>129</v>
      </c>
      <c r="B27" s="172" t="s">
        <v>130</v>
      </c>
      <c r="C27" s="5" t="str">
        <f>A27&amp;" "&amp;B27</f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>IF(E27="H",IF(F27&lt;15.5,"H1",IF(F27&lt;24.5,"H2","H3")),IF(E27="F",IF(F27&lt;24.5,"F1","F2"),""))</f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>K27+M27</f>
        <v>52</v>
      </c>
    </row>
    <row r="28" spans="1:14" hidden="1">
      <c r="A28" s="172" t="s">
        <v>247</v>
      </c>
      <c r="B28" s="172" t="s">
        <v>248</v>
      </c>
      <c r="C28" s="5" t="str">
        <f>A28&amp;" "&amp;B28</f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>IF(E28="H",IF(F28&lt;15.5,"H1",IF(F28&lt;24.5,"H2","H3")),IF(E28="F",IF(F28&lt;24.5,"F1","F2"),""))</f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>K28+M28</f>
        <v>60</v>
      </c>
    </row>
    <row r="29" spans="1:14" hidden="1">
      <c r="A29" s="172" t="s">
        <v>132</v>
      </c>
      <c r="B29" s="172" t="s">
        <v>133</v>
      </c>
      <c r="C29" s="5" t="str">
        <f>A29&amp;" "&amp;B29</f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>IF(E29="H",IF(F29&lt;15.5,"H1",IF(F29&lt;24.5,"H2","H3")),IF(E29="F",IF(F29&lt;24.5,"F1","F2"),""))</f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>K29+M29</f>
        <v>81</v>
      </c>
    </row>
    <row r="30" spans="1:14" hidden="1">
      <c r="A30" s="172" t="s">
        <v>55</v>
      </c>
      <c r="B30" s="172" t="s">
        <v>56</v>
      </c>
      <c r="C30" s="5" t="str">
        <f>A30&amp;" "&amp;B30</f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>IF(E30="H",IF(F30&lt;15.5,"H1",IF(F30&lt;24.5,"H2","H3")),IF(E30="F",IF(F30&lt;24.5,"F1","F2"),""))</f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>K30+M30</f>
        <v>49</v>
      </c>
    </row>
    <row r="31" spans="1:14" hidden="1">
      <c r="A31" s="172" t="s">
        <v>55</v>
      </c>
      <c r="B31" s="172" t="s">
        <v>57</v>
      </c>
      <c r="C31" s="5" t="str">
        <f>A31&amp;" "&amp;B31</f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>IF(E31="H",IF(F31&lt;15.5,"H1",IF(F31&lt;24.5,"H2","H3")),IF(E31="F",IF(F31&lt;24.5,"F1","F2"),""))</f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>K31+M31</f>
        <v>57</v>
      </c>
    </row>
    <row r="32" spans="1:14" hidden="1">
      <c r="A32" s="172" t="s">
        <v>41</v>
      </c>
      <c r="B32" s="172" t="s">
        <v>42</v>
      </c>
      <c r="C32" s="5" t="str">
        <f>A32&amp;" "&amp;B32</f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>IF(E32="H",IF(F32&lt;15.5,"H1",IF(F32&lt;24.5,"H2","H3")),IF(E32="F",IF(F32&lt;24.5,"F1","F2"),""))</f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>K32+M32</f>
        <v>62</v>
      </c>
    </row>
    <row r="33" spans="1:14" hidden="1">
      <c r="A33" s="172" t="s">
        <v>32</v>
      </c>
      <c r="B33" s="172" t="s">
        <v>33</v>
      </c>
      <c r="C33" s="5" t="str">
        <f>A33&amp;" "&amp;B33</f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>IF(E33="H",IF(F33&lt;15.5,"H1",IF(F33&lt;24.5,"H2","H3")),IF(E33="F",IF(F33&lt;24.5,"F1","F2"),""))</f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>K33+M33</f>
        <v>72</v>
      </c>
    </row>
    <row r="34" spans="1:14" ht="15.75" hidden="1">
      <c r="A34" s="175" t="s">
        <v>115</v>
      </c>
      <c r="B34" s="175" t="s">
        <v>116</v>
      </c>
      <c r="C34" s="5" t="str">
        <f>A34&amp;" "&amp;B34</f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>IF(E34="H",IF(F34&lt;15.5,"H1",IF(F34&lt;24.5,"H2","H3")),IF(E34="F",IF(F34&lt;24.5,"F1","F2"),""))</f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>K34+M34</f>
        <v>48</v>
      </c>
    </row>
    <row r="35" spans="1:14" hidden="1">
      <c r="A35" s="172" t="s">
        <v>249</v>
      </c>
      <c r="B35" s="172" t="s">
        <v>250</v>
      </c>
      <c r="C35" s="5" t="str">
        <f>A35&amp;" "&amp;B35</f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>IF(E35="H",IF(F35&lt;15.5,"H1",IF(F35&lt;24.5,"H2","H3")),IF(E35="F",IF(F35&lt;24.5,"F1","F2"),""))</f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>K35+M35</f>
        <v>55</v>
      </c>
    </row>
    <row r="36" spans="1:14" hidden="1">
      <c r="A36" s="172" t="s">
        <v>274</v>
      </c>
      <c r="B36" s="172" t="s">
        <v>275</v>
      </c>
      <c r="C36" s="5" t="str">
        <f>A36&amp;" "&amp;B36</f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>IF(E36="H",IF(F36&lt;15.5,"H1",IF(F36&lt;24.5,"H2","H3")),IF(E36="F",IF(F36&lt;24.5,"F1","F2"),""))</f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>K36+M36</f>
        <v>50</v>
      </c>
    </row>
    <row r="37" spans="1:14" hidden="1">
      <c r="A37" s="172" t="s">
        <v>45</v>
      </c>
      <c r="B37" s="172" t="s">
        <v>46</v>
      </c>
      <c r="C37" s="5" t="str">
        <f>A37&amp;" "&amp;B37</f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>IF(E37="H",IF(F37&lt;15.5,"H1",IF(F37&lt;24.5,"H2","H3")),IF(E37="F",IF(F37&lt;24.5,"F1","F2"),""))</f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>K37+M37</f>
        <v>51</v>
      </c>
    </row>
    <row r="38" spans="1:14" hidden="1">
      <c r="A38" s="172" t="s">
        <v>215</v>
      </c>
      <c r="B38" s="172" t="s">
        <v>216</v>
      </c>
      <c r="C38" s="5" t="str">
        <f>A38&amp;" "&amp;B38</f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>IF(E38="H",IF(F38&lt;15.5,"H1",IF(F38&lt;24.5,"H2","H3")),IF(E38="F",IF(F38&lt;24.5,"F1","F2"),""))</f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>K38+M38</f>
        <v>56</v>
      </c>
    </row>
    <row r="39" spans="1:14" ht="15.75" hidden="1">
      <c r="A39" s="178" t="s">
        <v>82</v>
      </c>
      <c r="B39" s="178" t="s">
        <v>83</v>
      </c>
      <c r="C39" s="5" t="str">
        <f>A39&amp;" "&amp;B39</f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>IF(E39="H",IF(F39&lt;15.5,"H1",IF(F39&lt;24.5,"H2","H3")),IF(E39="F",IF(F39&lt;24.5,"F1","F2"),""))</f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>K39+M39</f>
        <v>64</v>
      </c>
    </row>
    <row r="40" spans="1:14" ht="15.75" hidden="1">
      <c r="A40" s="173" t="s">
        <v>197</v>
      </c>
      <c r="B40" s="173" t="s">
        <v>154</v>
      </c>
      <c r="C40" s="5" t="str">
        <f>A40&amp;" "&amp;B40</f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>IF(E40="H",IF(F40&lt;15.5,"H1",IF(F40&lt;24.5,"H2","H3")),IF(E40="F",IF(F40&lt;24.5,"F1","F2"),""))</f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>K40+M40</f>
        <v>51</v>
      </c>
    </row>
    <row r="41" spans="1:14" hidden="1">
      <c r="A41" s="172" t="s">
        <v>12</v>
      </c>
      <c r="B41" s="172" t="s">
        <v>13</v>
      </c>
      <c r="C41" s="5" t="str">
        <f>A41&amp;" "&amp;B41</f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>IF(E41="H",IF(F41&lt;15.5,"H1",IF(F41&lt;24.5,"H2","H3")),IF(E41="F",IF(F41&lt;24.5,"F1","F2"),""))</f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>K41+M41</f>
        <v>85</v>
      </c>
    </row>
    <row r="42" spans="1:14" hidden="1">
      <c r="A42" s="172" t="s">
        <v>151</v>
      </c>
      <c r="B42" s="172" t="s">
        <v>152</v>
      </c>
      <c r="C42" s="5" t="str">
        <f>A42&amp;" "&amp;B42</f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>IF(E42="H",IF(F42&lt;15.5,"H1",IF(F42&lt;24.5,"H2","H3")),IF(E42="F",IF(F42&lt;24.5,"F1","F2"),""))</f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>K42+M42</f>
        <v>86</v>
      </c>
    </row>
    <row r="43" spans="1:14" hidden="1">
      <c r="A43" s="172" t="s">
        <v>379</v>
      </c>
      <c r="B43" s="172" t="s">
        <v>380</v>
      </c>
      <c r="C43" s="5" t="str">
        <f>A43&amp;" "&amp;B43</f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>IF(E43="H",IF(F43&lt;15.5,"H1",IF(F43&lt;24.5,"H2","H3")),IF(E43="F",IF(F43&lt;24.5,"F1","F2"),""))</f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>K43+M43</f>
        <v>73</v>
      </c>
    </row>
    <row r="44" spans="1:14" hidden="1">
      <c r="A44" s="172" t="s">
        <v>294</v>
      </c>
      <c r="B44" s="172" t="s">
        <v>295</v>
      </c>
      <c r="C44" s="5" t="str">
        <f>A44&amp;" "&amp;B44</f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>IF(E44="H",IF(F44&lt;15.5,"H1",IF(F44&lt;24.5,"H2","H3")),IF(E44="F",IF(F44&lt;24.5,"F1","F2"),""))</f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>K44+M44</f>
        <v>74</v>
      </c>
    </row>
    <row r="45" spans="1:14" ht="15.75" hidden="1">
      <c r="A45" s="175" t="s">
        <v>107</v>
      </c>
      <c r="B45" s="175" t="s">
        <v>108</v>
      </c>
      <c r="C45" s="5" t="str">
        <f>A45&amp;" "&amp;B45</f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>IF(E45="H",IF(F45&lt;15.5,"H1",IF(F45&lt;24.5,"H2","H3")),IF(E45="F",IF(F45&lt;24.5,"F1","F2"),""))</f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>K45+M45</f>
        <v>34</v>
      </c>
    </row>
    <row r="46" spans="1:14" hidden="1">
      <c r="A46" s="172" t="s">
        <v>375</v>
      </c>
      <c r="B46" s="172" t="s">
        <v>376</v>
      </c>
      <c r="C46" s="5" t="str">
        <f>A46&amp;" "&amp;B46</f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>IF(E46="H",IF(F46&lt;15.5,"H1",IF(F46&lt;24.5,"H2","H3")),IF(E46="F",IF(F46&lt;24.5,"F1","F2"),""))</f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>K46+M46</f>
        <v>59</v>
      </c>
    </row>
    <row r="47" spans="1:14" hidden="1">
      <c r="A47" s="179" t="s">
        <v>301</v>
      </c>
      <c r="B47" s="179" t="s">
        <v>64</v>
      </c>
      <c r="C47" s="5" t="str">
        <f>A47&amp;" "&amp;B47</f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>IF(E47="H",IF(F47&lt;15.5,"H1",IF(F47&lt;24.5,"H2","H3")),IF(E47="F",IF(F47&lt;24.5,"F1","F2"),""))</f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>K47+M47</f>
        <v>72</v>
      </c>
    </row>
    <row r="48" spans="1:14" hidden="1">
      <c r="A48" s="172" t="s">
        <v>290</v>
      </c>
      <c r="B48" s="172" t="s">
        <v>291</v>
      </c>
      <c r="C48" s="5" t="str">
        <f>A48&amp;" "&amp;B48</f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>IF(E48="H",IF(F48&lt;15.5,"H1",IF(F48&lt;24.5,"H2","H3")),IF(E48="F",IF(F48&lt;24.5,"F1","F2"),""))</f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>K48+M48</f>
        <v>65</v>
      </c>
    </row>
    <row r="49" spans="1:14" hidden="1">
      <c r="A49" s="172" t="s">
        <v>362</v>
      </c>
      <c r="B49" s="172" t="s">
        <v>237</v>
      </c>
      <c r="C49" s="5" t="str">
        <f>A49&amp;" "&amp;B49</f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>IF(E49="H",IF(F49&lt;15.5,"H1",IF(F49&lt;24.5,"H2","H3")),IF(E49="F",IF(F49&lt;24.5,"F1","F2"),""))</f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>K49+M49</f>
        <v>71</v>
      </c>
    </row>
    <row r="50" spans="1:14" hidden="1">
      <c r="A50" s="172" t="s">
        <v>150</v>
      </c>
      <c r="B50" s="172" t="s">
        <v>28</v>
      </c>
      <c r="C50" s="5" t="str">
        <f>A50&amp;" "&amp;B50</f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>IF(E50="H",IF(F50&lt;15.5,"H1",IF(F50&lt;24.5,"H2","H3")),IF(E50="F",IF(F50&lt;24.5,"F1","F2"),""))</f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>K50+M50</f>
        <v>47</v>
      </c>
    </row>
    <row r="51" spans="1:14" ht="15.75" hidden="1">
      <c r="A51" s="176" t="s">
        <v>158</v>
      </c>
      <c r="B51" s="176" t="s">
        <v>159</v>
      </c>
      <c r="C51" s="5" t="str">
        <f>A51&amp;" "&amp;B51</f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>IF(E51="H",IF(F51&lt;15.5,"H1",IF(F51&lt;24.5,"H2","H3")),IF(E51="F",IF(F51&lt;24.5,"F1","F2"),""))</f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>K51+M51</f>
        <v>62</v>
      </c>
    </row>
    <row r="52" spans="1:14">
      <c r="A52" s="174" t="s">
        <v>211</v>
      </c>
      <c r="B52" s="174" t="s">
        <v>212</v>
      </c>
      <c r="C52" s="5" t="str">
        <f>A52&amp;" "&amp;B52</f>
        <v>DI GIANNI MURIEL</v>
      </c>
      <c r="D52" s="186" t="s">
        <v>9</v>
      </c>
      <c r="E52" s="149" t="s">
        <v>19</v>
      </c>
      <c r="F52" s="16">
        <f>'joueurs  '!F54</f>
        <v>10.3</v>
      </c>
      <c r="G52" s="57" t="s">
        <v>213</v>
      </c>
      <c r="H52" s="205" t="s">
        <v>214</v>
      </c>
      <c r="I52" s="141" t="str">
        <f>IF(E52="H",IF(F52&lt;15.5,"H1",IF(F52&lt;24.5,"H2","H3")),IF(E52="F",IF(F52&lt;24.5,"F1","F2"),""))</f>
        <v>F1</v>
      </c>
      <c r="J52" s="5">
        <f>'Feuille saisie score '!J54</f>
        <v>25</v>
      </c>
      <c r="K52" s="5">
        <f>'Feuille saisie score '!K54</f>
        <v>37</v>
      </c>
      <c r="L52" s="5">
        <f>'Feuille saisie score '!L54</f>
        <v>23</v>
      </c>
      <c r="M52" s="5">
        <f>'Feuille saisie score '!M54</f>
        <v>35</v>
      </c>
      <c r="N52" s="5">
        <f>K52+M52</f>
        <v>72</v>
      </c>
    </row>
    <row r="53" spans="1:14" hidden="1">
      <c r="A53" s="172" t="s">
        <v>356</v>
      </c>
      <c r="B53" s="172" t="s">
        <v>268</v>
      </c>
      <c r="C53" s="5" t="str">
        <f>A53&amp;" "&amp;B53</f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>IF(E53="H",IF(F53&lt;15.5,"H1",IF(F53&lt;24.5,"H2","H3")),IF(E53="F",IF(F53&lt;24.5,"F1","F2"),""))</f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>K53+M53</f>
        <v>67</v>
      </c>
    </row>
    <row r="54" spans="1:14" ht="15.75">
      <c r="A54" s="176" t="s">
        <v>158</v>
      </c>
      <c r="B54" s="176" t="s">
        <v>162</v>
      </c>
      <c r="C54" s="5" t="str">
        <f>A54&amp;" "&amp;B54</f>
        <v>DEPARDIEU LINDA</v>
      </c>
      <c r="D54" s="187" t="s">
        <v>9</v>
      </c>
      <c r="E54" s="147" t="s">
        <v>19</v>
      </c>
      <c r="F54" s="16">
        <f>'joueurs  '!F51</f>
        <v>21.3</v>
      </c>
      <c r="G54" s="74" t="s">
        <v>156</v>
      </c>
      <c r="H54" s="200" t="s">
        <v>164</v>
      </c>
      <c r="I54" s="141" t="str">
        <f>IF(E54="H",IF(F54&lt;15.5,"H1",IF(F54&lt;24.5,"H2","H3")),IF(E54="F",IF(F54&lt;24.5,"F1","F2"),""))</f>
        <v>F1</v>
      </c>
      <c r="J54" s="5">
        <f>'Feuille saisie score '!J51</f>
        <v>12</v>
      </c>
      <c r="K54" s="5">
        <f>'Feuille saisie score '!K51</f>
        <v>32</v>
      </c>
      <c r="L54" s="5">
        <f>'Feuille saisie score '!L51</f>
        <v>17</v>
      </c>
      <c r="M54" s="5">
        <f>'Feuille saisie score '!M51</f>
        <v>36</v>
      </c>
      <c r="N54" s="5">
        <f>K54+M54</f>
        <v>68</v>
      </c>
    </row>
    <row r="55" spans="1:14" ht="15.75">
      <c r="A55" s="175" t="s">
        <v>183</v>
      </c>
      <c r="B55" s="175" t="s">
        <v>184</v>
      </c>
      <c r="C55" s="5" t="str">
        <f>A55&amp;" "&amp;B55</f>
        <v>ROUGER ISABELLE</v>
      </c>
      <c r="D55" s="187" t="s">
        <v>9</v>
      </c>
      <c r="E55" s="147" t="s">
        <v>19</v>
      </c>
      <c r="F55" s="16">
        <f>'joueurs  '!F149</f>
        <v>23.6</v>
      </c>
      <c r="G55" s="74" t="s">
        <v>156</v>
      </c>
      <c r="H55" s="200" t="s">
        <v>186</v>
      </c>
      <c r="I55" s="141" t="str">
        <f>IF(E55="H",IF(F55&lt;15.5,"H1",IF(F55&lt;24.5,"H2","H3")),IF(E55="F",IF(F55&lt;24.5,"F1","F2"),""))</f>
        <v>F1</v>
      </c>
      <c r="J55" s="5">
        <f>'Feuille saisie score '!J149</f>
        <v>9</v>
      </c>
      <c r="K55" s="5">
        <f>'Feuille saisie score '!K149</f>
        <v>28</v>
      </c>
      <c r="L55" s="5">
        <f>'Feuille saisie score '!L149</f>
        <v>17</v>
      </c>
      <c r="M55" s="5">
        <f>'Feuille saisie score '!M149</f>
        <v>36</v>
      </c>
      <c r="N55" s="5">
        <f>K55+M55</f>
        <v>64</v>
      </c>
    </row>
    <row r="56" spans="1:14" ht="15.75" hidden="1">
      <c r="A56" s="175" t="s">
        <v>94</v>
      </c>
      <c r="B56" s="175" t="s">
        <v>95</v>
      </c>
      <c r="C56" s="5" t="str">
        <f>A56&amp;" "&amp;B56</f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>IF(E56="H",IF(F56&lt;15.5,"H1",IF(F56&lt;24.5,"H2","H3")),IF(E56="F",IF(F56&lt;24.5,"F1","F2"),""))</f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>K56+M56</f>
        <v>79</v>
      </c>
    </row>
    <row r="57" spans="1:14" hidden="1">
      <c r="A57" s="172" t="s">
        <v>321</v>
      </c>
      <c r="B57" s="172" t="s">
        <v>322</v>
      </c>
      <c r="C57" s="5" t="str">
        <f>A57&amp;" "&amp;B57</f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>IF(E57="H",IF(F57&lt;15.5,"H1",IF(F57&lt;24.5,"H2","H3")),IF(E57="F",IF(F57&lt;24.5,"F1","F2"),""))</f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>K57+M57</f>
        <v>73</v>
      </c>
    </row>
    <row r="58" spans="1:14" ht="15.75" hidden="1">
      <c r="A58" s="175" t="s">
        <v>111</v>
      </c>
      <c r="B58" s="175" t="s">
        <v>112</v>
      </c>
      <c r="C58" s="5" t="str">
        <f>A58&amp;" "&amp;B58</f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>IF(E58="H",IF(F58&lt;15.5,"H1",IF(F58&lt;24.5,"H2","H3")),IF(E58="F",IF(F58&lt;24.5,"F1","F2"),""))</f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>K58+M58</f>
        <v>57</v>
      </c>
    </row>
    <row r="59" spans="1:14" hidden="1">
      <c r="A59" s="181" t="s">
        <v>296</v>
      </c>
      <c r="B59" s="181" t="s">
        <v>297</v>
      </c>
      <c r="C59" s="5" t="str">
        <f>A59&amp;" "&amp;B59</f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>IF(E59="H",IF(F59&lt;15.5,"H1",IF(F59&lt;24.5,"H2","H3")),IF(E59="F",IF(F59&lt;24.5,"F1","F2"),""))</f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>K59+M59</f>
        <v>54</v>
      </c>
    </row>
    <row r="60" spans="1:14" ht="15.75" hidden="1">
      <c r="A60" s="175" t="s">
        <v>88</v>
      </c>
      <c r="B60" s="175" t="s">
        <v>89</v>
      </c>
      <c r="C60" s="5" t="str">
        <f>A60&amp;" "&amp;B60</f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>IF(E60="H",IF(F60&lt;15.5,"H1",IF(F60&lt;24.5,"H2","H3")),IF(E60="F",IF(F60&lt;24.5,"F1","F2"),""))</f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>K60+M60</f>
        <v>65</v>
      </c>
    </row>
    <row r="61" spans="1:14" hidden="1">
      <c r="A61" s="172" t="s">
        <v>262</v>
      </c>
      <c r="B61" s="172" t="s">
        <v>263</v>
      </c>
      <c r="C61" s="5" t="str">
        <f>A61&amp;" "&amp;B61</f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>IF(E61="H",IF(F61&lt;15.5,"H1",IF(F61&lt;24.5,"H2","H3")),IF(E61="F",IF(F61&lt;24.5,"F1","F2"),""))</f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>K61+M61</f>
        <v>60</v>
      </c>
    </row>
    <row r="62" spans="1:14" hidden="1">
      <c r="A62" s="172" t="s">
        <v>330</v>
      </c>
      <c r="B62" s="172" t="s">
        <v>331</v>
      </c>
      <c r="C62" s="5" t="str">
        <f>A62&amp;" "&amp;B62</f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>IF(E62="H",IF(F62&lt;15.5,"H1",IF(F62&lt;24.5,"H2","H3")),IF(E62="F",IF(F62&lt;24.5,"F1","F2"),""))</f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>K62+M62</f>
        <v>50</v>
      </c>
    </row>
    <row r="63" spans="1:14" hidden="1">
      <c r="A63" s="172" t="s">
        <v>17</v>
      </c>
      <c r="B63" s="172" t="s">
        <v>18</v>
      </c>
      <c r="C63" s="5" t="str">
        <f>A63&amp;" "&amp;B63</f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>IF(E63="H",IF(F63&lt;15.5,"H1",IF(F63&lt;24.5,"H2","H3")),IF(E63="F",IF(F63&lt;24.5,"F1","F2"),""))</f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>K63+M63</f>
        <v>20</v>
      </c>
    </row>
    <row r="64" spans="1:14">
      <c r="A64" s="177" t="s">
        <v>302</v>
      </c>
      <c r="B64" s="177" t="s">
        <v>303</v>
      </c>
      <c r="C64" s="5" t="str">
        <f>A64&amp;" "&amp;B64</f>
        <v>ZACCAGNINO Sylvie</v>
      </c>
      <c r="D64" s="188" t="s">
        <v>9</v>
      </c>
      <c r="E64" s="153" t="s">
        <v>19</v>
      </c>
      <c r="F64" s="16">
        <f>'joueurs  '!F167</f>
        <v>23.3</v>
      </c>
      <c r="G64" s="14" t="s">
        <v>298</v>
      </c>
      <c r="H64" s="192">
        <v>513819335</v>
      </c>
      <c r="I64" s="141" t="str">
        <f>IF(E64="H",IF(F64&lt;15.5,"H1",IF(F64&lt;24.5,"H2","H3")),IF(E64="F",IF(F64&lt;24.5,"F1","F2"),""))</f>
        <v>F1</v>
      </c>
      <c r="J64" s="5">
        <f>'Feuille saisie score '!J167</f>
        <v>9</v>
      </c>
      <c r="K64" s="5">
        <f>'Feuille saisie score '!K167</f>
        <v>28</v>
      </c>
      <c r="L64" s="5">
        <f>'Feuille saisie score '!L167</f>
        <v>14</v>
      </c>
      <c r="M64" s="5">
        <f>'Feuille saisie score '!M167</f>
        <v>36</v>
      </c>
      <c r="N64" s="5">
        <f>K64+M64</f>
        <v>64</v>
      </c>
    </row>
    <row r="65" spans="1:14" hidden="1">
      <c r="A65" s="172" t="s">
        <v>342</v>
      </c>
      <c r="B65" s="172" t="s">
        <v>343</v>
      </c>
      <c r="C65" s="5" t="str">
        <f>A65&amp;" "&amp;B65</f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>IF(E65="H",IF(F65&lt;15.5,"H1",IF(F65&lt;24.5,"H2","H3")),IF(E65="F",IF(F65&lt;24.5,"F1","F2"),""))</f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>K65+M65</f>
        <v>76</v>
      </c>
    </row>
    <row r="66" spans="1:14" hidden="1">
      <c r="A66" s="172" t="s">
        <v>245</v>
      </c>
      <c r="B66" s="172" t="s">
        <v>246</v>
      </c>
      <c r="C66" s="5" t="str">
        <f>A66&amp;" "&amp;B66</f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>IF(E66="H",IF(F66&lt;15.5,"H1",IF(F66&lt;24.5,"H2","H3")),IF(E66="F",IF(F66&lt;24.5,"F1","F2"),""))</f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>K66+M66</f>
        <v>74</v>
      </c>
    </row>
    <row r="67" spans="1:14" hidden="1">
      <c r="A67" s="172" t="s">
        <v>292</v>
      </c>
      <c r="B67" s="172" t="s">
        <v>293</v>
      </c>
      <c r="C67" s="5" t="str">
        <f>A67&amp;" "&amp;B67</f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>IF(E67="H",IF(F67&lt;15.5,"H1",IF(F67&lt;24.5,"H2","H3")),IF(E67="F",IF(F67&lt;24.5,"F1","F2"),""))</f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>K67+M67</f>
        <v>65</v>
      </c>
    </row>
    <row r="68" spans="1:14" hidden="1">
      <c r="A68" s="172" t="s">
        <v>71</v>
      </c>
      <c r="B68" s="172" t="s">
        <v>72</v>
      </c>
      <c r="C68" s="5" t="str">
        <f>A68&amp;" "&amp;B68</f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>IF(E68="H",IF(F68&lt;15.5,"H1",IF(F68&lt;24.5,"H2","H3")),IF(E68="F",IF(F68&lt;24.5,"F1","F2"),""))</f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>K68+M68</f>
        <v>49</v>
      </c>
    </row>
    <row r="69" spans="1:14" hidden="1">
      <c r="A69" s="172" t="s">
        <v>258</v>
      </c>
      <c r="B69" s="172" t="s">
        <v>259</v>
      </c>
      <c r="C69" s="5" t="str">
        <f>A69&amp;" "&amp;B69</f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>IF(E69="H",IF(F69&lt;15.5,"H1",IF(F69&lt;24.5,"H2","H3")),IF(E69="F",IF(F69&lt;24.5,"F1","F2"),""))</f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>K69+M69</f>
        <v>59</v>
      </c>
    </row>
    <row r="70" spans="1:14" hidden="1">
      <c r="A70" s="172" t="s">
        <v>49</v>
      </c>
      <c r="B70" s="172" t="s">
        <v>50</v>
      </c>
      <c r="C70" s="5" t="str">
        <f>A70&amp;" "&amp;B70</f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>IF(E70="H",IF(F70&lt;15.5,"H1",IF(F70&lt;24.5,"H2","H3")),IF(E70="F",IF(F70&lt;24.5,"F1","F2"),""))</f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>K70+M70</f>
        <v>31</v>
      </c>
    </row>
    <row r="71" spans="1:14" hidden="1">
      <c r="A71" s="172" t="s">
        <v>324</v>
      </c>
      <c r="B71" s="172" t="s">
        <v>325</v>
      </c>
      <c r="C71" s="5" t="str">
        <f>A71&amp;" "&amp;B71</f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>IF(E71="H",IF(F71&lt;15.5,"H1",IF(F71&lt;24.5,"H2","H3")),IF(E71="F",IF(F71&lt;24.5,"F1","F2"),""))</f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>K71+M71</f>
        <v>86</v>
      </c>
    </row>
    <row r="72" spans="1:14" hidden="1">
      <c r="A72" s="172" t="s">
        <v>324</v>
      </c>
      <c r="B72" s="172" t="s">
        <v>50</v>
      </c>
      <c r="C72" s="5" t="str">
        <f>A72&amp;" "&amp;B72</f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>IF(E72="H",IF(F72&lt;15.5,"H1",IF(F72&lt;24.5,"H2","H3")),IF(E72="F",IF(F72&lt;24.5,"F1","F2"),""))</f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>K72+M72</f>
        <v>65</v>
      </c>
    </row>
    <row r="73" spans="1:14" hidden="1">
      <c r="A73" s="172" t="s">
        <v>352</v>
      </c>
      <c r="B73" s="172" t="s">
        <v>353</v>
      </c>
      <c r="C73" s="5" t="str">
        <f>A73&amp;" "&amp;B73</f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>IF(E73="H",IF(F73&lt;15.5,"H1",IF(F73&lt;24.5,"H2","H3")),IF(E73="F",IF(F73&lt;24.5,"F1","F2"),""))</f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>K73+M73</f>
        <v>78</v>
      </c>
    </row>
    <row r="74" spans="1:14" ht="15.75" hidden="1">
      <c r="A74" s="178" t="s">
        <v>121</v>
      </c>
      <c r="B74" s="178" t="s">
        <v>122</v>
      </c>
      <c r="C74" s="5" t="str">
        <f>A74&amp;" "&amp;B74</f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>IF(E74="H",IF(F74&lt;15.5,"H1",IF(F74&lt;24.5,"H2","H3")),IF(E74="F",IF(F74&lt;24.5,"F1","F2"),""))</f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>K74+M74</f>
        <v>61</v>
      </c>
    </row>
    <row r="75" spans="1:14" hidden="1">
      <c r="A75" s="172" t="s">
        <v>282</v>
      </c>
      <c r="B75" s="172" t="s">
        <v>283</v>
      </c>
      <c r="C75" s="5" t="str">
        <f>A75&amp;" "&amp;B75</f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>IF(E75="H",IF(F75&lt;15.5,"H1",IF(F75&lt;24.5,"H2","H3")),IF(E75="F",IF(F75&lt;24.5,"F1","F2"),""))</f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>K75+M75</f>
        <v>51</v>
      </c>
    </row>
    <row r="76" spans="1:14" hidden="1">
      <c r="A76" s="172" t="s">
        <v>360</v>
      </c>
      <c r="B76" s="172" t="s">
        <v>361</v>
      </c>
      <c r="C76" s="5" t="str">
        <f>A76&amp;" "&amp;B76</f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>IF(E76="H",IF(F76&lt;15.5,"H1",IF(F76&lt;24.5,"H2","H3")),IF(E76="F",IF(F76&lt;24.5,"F1","F2"),""))</f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>K76+M76</f>
        <v>77</v>
      </c>
    </row>
    <row r="77" spans="1:14" hidden="1">
      <c r="A77" s="177" t="s">
        <v>299</v>
      </c>
      <c r="B77" s="177" t="s">
        <v>300</v>
      </c>
      <c r="C77" s="5" t="str">
        <f>A77&amp;" "&amp;B77</f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>IF(E77="H",IF(F77&lt;15.5,"H1",IF(F77&lt;24.5,"H2","H3")),IF(E77="F",IF(F77&lt;24.5,"F1","F2"),""))</f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>K77+M77</f>
        <v>79</v>
      </c>
    </row>
    <row r="78" spans="1:14" hidden="1">
      <c r="A78" s="172" t="s">
        <v>220</v>
      </c>
      <c r="B78" s="172" t="s">
        <v>221</v>
      </c>
      <c r="C78" s="5" t="str">
        <f>A78&amp;" "&amp;B78</f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>IF(E78="H",IF(F78&lt;15.5,"H1",IF(F78&lt;24.5,"H2","H3")),IF(E78="F",IF(F78&lt;24.5,"F1","F2"),""))</f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>K78+M78</f>
        <v>48</v>
      </c>
    </row>
    <row r="79" spans="1:14" hidden="1">
      <c r="A79" s="172" t="s">
        <v>373</v>
      </c>
      <c r="B79" s="172" t="s">
        <v>374</v>
      </c>
      <c r="C79" s="5" t="str">
        <f>A79&amp;" "&amp;B79</f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>IF(E79="H",IF(F79&lt;15.5,"H1",IF(F79&lt;24.5,"H2","H3")),IF(E79="F",IF(F79&lt;24.5,"F1","F2"),""))</f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>K79+M79</f>
        <v>51</v>
      </c>
    </row>
    <row r="80" spans="1:14" hidden="1">
      <c r="A80" s="172" t="s">
        <v>69</v>
      </c>
      <c r="B80" s="172" t="s">
        <v>70</v>
      </c>
      <c r="C80" s="5" t="str">
        <f>A80&amp;" "&amp;B80</f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>IF(E80="H",IF(F80&lt;15.5,"H1",IF(F80&lt;24.5,"H2","H3")),IF(E80="F",IF(F80&lt;24.5,"F1","F2"),""))</f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>K80+M80</f>
        <v>76</v>
      </c>
    </row>
    <row r="81" spans="1:14" hidden="1">
      <c r="A81" s="172" t="s">
        <v>393</v>
      </c>
      <c r="B81" s="172" t="s">
        <v>28</v>
      </c>
      <c r="C81" s="5" t="str">
        <f>A81&amp;" "&amp;B81</f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>IF(E81="H",IF(F81&lt;15.5,"H1",IF(F81&lt;24.5,"H2","H3")),IF(E81="F",IF(F81&lt;24.5,"F1","F2"),""))</f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>K81+M81</f>
        <v>44</v>
      </c>
    </row>
    <row r="82" spans="1:14">
      <c r="A82" s="174" t="s">
        <v>58</v>
      </c>
      <c r="B82" s="174" t="s">
        <v>59</v>
      </c>
      <c r="C82" s="5" t="str">
        <f>A82&amp;" "&amp;B82</f>
        <v>FOURNIER Corinne</v>
      </c>
      <c r="D82" s="186" t="s">
        <v>9</v>
      </c>
      <c r="E82" s="95" t="s">
        <v>19</v>
      </c>
      <c r="F82" s="16">
        <f>'joueurs  '!F63</f>
        <v>18.7</v>
      </c>
      <c r="G82" s="14" t="s">
        <v>60</v>
      </c>
      <c r="H82" s="192">
        <v>3147213</v>
      </c>
      <c r="I82" s="141" t="str">
        <f>IF(E82="H",IF(F82&lt;15.5,"H1",IF(F82&lt;24.5,"H2","H3")),IF(E82="F",IF(F82&lt;24.5,"F1","F2"),""))</f>
        <v>F1</v>
      </c>
      <c r="J82" s="5">
        <f>'Feuille saisie score '!J63</f>
        <v>19</v>
      </c>
      <c r="K82" s="5">
        <f>'Feuille saisie score '!K63</f>
        <v>38</v>
      </c>
      <c r="L82" s="5">
        <f>'Feuille saisie score '!L63</f>
        <v>10</v>
      </c>
      <c r="M82" s="5">
        <f>'Feuille saisie score '!M63</f>
        <v>24</v>
      </c>
      <c r="N82" s="5">
        <f>K82+M82</f>
        <v>62</v>
      </c>
    </row>
    <row r="83" spans="1:14" ht="15.75" hidden="1">
      <c r="A83" s="175" t="s">
        <v>179</v>
      </c>
      <c r="B83" s="175" t="s">
        <v>180</v>
      </c>
      <c r="C83" s="5" t="str">
        <f>A83&amp;" "&amp;B83</f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>IF(E83="H",IF(F83&lt;15.5,"H1",IF(F83&lt;24.5,"H2","H3")),IF(E83="F",IF(F83&lt;24.5,"F1","F2"),""))</f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>K83+M83</f>
        <v>86</v>
      </c>
    </row>
    <row r="84" spans="1:14" hidden="1">
      <c r="A84" s="172" t="s">
        <v>29</v>
      </c>
      <c r="B84" s="172" t="s">
        <v>30</v>
      </c>
      <c r="C84" s="5" t="str">
        <f>A84&amp;" "&amp;B84</f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>IF(E84="H",IF(F84&lt;15.5,"H1",IF(F84&lt;24.5,"H2","H3")),IF(E84="F",IF(F84&lt;24.5,"F1","F2"),""))</f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>K84+M84</f>
        <v>58</v>
      </c>
    </row>
    <row r="85" spans="1:14" hidden="1">
      <c r="A85" s="172" t="s">
        <v>411</v>
      </c>
      <c r="B85" s="172" t="s">
        <v>412</v>
      </c>
      <c r="C85" s="5" t="str">
        <f>A85&amp;" "&amp;B85</f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>IF(E85="H",IF(F85&lt;15.5,"H1",IF(F85&lt;24.5,"H2","H3")),IF(E85="F",IF(F85&lt;24.5,"F1","F2"),""))</f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>K85+M85</f>
        <v>17</v>
      </c>
    </row>
    <row r="86" spans="1:14" hidden="1">
      <c r="A86" s="172" t="s">
        <v>240</v>
      </c>
      <c r="B86" s="172" t="s">
        <v>93</v>
      </c>
      <c r="C86" s="5" t="str">
        <f>A86&amp;" "&amp;B86</f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>IF(E86="H",IF(F86&lt;15.5,"H1",IF(F86&lt;24.5,"H2","H3")),IF(E86="F",IF(F86&lt;24.5,"F1","F2"),""))</f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>K86+M86</f>
        <v>63</v>
      </c>
    </row>
    <row r="87" spans="1:14" hidden="1">
      <c r="A87" s="172" t="s">
        <v>313</v>
      </c>
      <c r="B87" s="172" t="s">
        <v>237</v>
      </c>
      <c r="C87" s="5" t="str">
        <f>A87&amp;" "&amp;B87</f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>IF(E87="H",IF(F87&lt;15.5,"H1",IF(F87&lt;24.5,"H2","H3")),IF(E87="F",IF(F87&lt;24.5,"F1","F2"),""))</f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>K87+M87</f>
        <v>54</v>
      </c>
    </row>
    <row r="88" spans="1:14" hidden="1">
      <c r="A88" s="172" t="s">
        <v>73</v>
      </c>
      <c r="B88" s="172" t="s">
        <v>74</v>
      </c>
      <c r="C88" s="5" t="str">
        <f>A88&amp;" "&amp;B88</f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>IF(E88="H",IF(F88&lt;15.5,"H1",IF(F88&lt;24.5,"H2","H3")),IF(E88="F",IF(F88&lt;24.5,"F1","F2"),""))</f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>K88+M88</f>
        <v>32</v>
      </c>
    </row>
    <row r="89" spans="1:14" ht="15.75" hidden="1">
      <c r="A89" s="175" t="s">
        <v>98</v>
      </c>
      <c r="B89" s="175" t="s">
        <v>99</v>
      </c>
      <c r="C89" s="5" t="str">
        <f>A89&amp;" "&amp;B89</f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>IF(E89="H",IF(F89&lt;15.5,"H1",IF(F89&lt;24.5,"H2","H3")),IF(E89="F",IF(F89&lt;24.5,"F1","F2"),""))</f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>K89+M89</f>
        <v>32</v>
      </c>
    </row>
    <row r="90" spans="1:14" hidden="1">
      <c r="A90" s="172" t="s">
        <v>47</v>
      </c>
      <c r="B90" s="172" t="s">
        <v>48</v>
      </c>
      <c r="C90" s="5" t="str">
        <f>A90&amp;" "&amp;B90</f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>IF(E90="H",IF(F90&lt;15.5,"H1",IF(F90&lt;24.5,"H2","H3")),IF(E90="F",IF(F90&lt;24.5,"F1","F2"),""))</f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>K90+M90</f>
        <v>52</v>
      </c>
    </row>
    <row r="91" spans="1:14" hidden="1">
      <c r="A91" s="174" t="s">
        <v>243</v>
      </c>
      <c r="B91" s="174" t="s">
        <v>64</v>
      </c>
      <c r="C91" s="5" t="str">
        <f>A91&amp;" "&amp;B91</f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>IF(E91="H",IF(F91&lt;15.5,"H1",IF(F91&lt;24.5,"H2","H3")),IF(E91="F",IF(F91&lt;24.5,"F1","F2"),""))</f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>K91+M91</f>
        <v>58</v>
      </c>
    </row>
    <row r="92" spans="1:14" hidden="1">
      <c r="A92" s="172" t="s">
        <v>222</v>
      </c>
      <c r="B92" s="172" t="s">
        <v>223</v>
      </c>
      <c r="C92" s="5" t="str">
        <f>A92&amp;" "&amp;B92</f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>IF(E92="H",IF(F92&lt;15.5,"H1",IF(F92&lt;24.5,"H2","H3")),IF(E92="F",IF(F92&lt;24.5,"F1","F2"),""))</f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>K92+M92</f>
        <v>56</v>
      </c>
    </row>
    <row r="93" spans="1:14" hidden="1">
      <c r="A93" s="172" t="s">
        <v>38</v>
      </c>
      <c r="B93" s="172" t="s">
        <v>39</v>
      </c>
      <c r="C93" s="5" t="str">
        <f>A93&amp;" "&amp;B93</f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>IF(E93="H",IF(F93&lt;15.5,"H1",IF(F93&lt;24.5,"H2","H3")),IF(E93="F",IF(F93&lt;24.5,"F1","F2"),""))</f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>K93+M93</f>
        <v>60</v>
      </c>
    </row>
    <row r="94" spans="1:14" hidden="1">
      <c r="A94" s="172" t="s">
        <v>40</v>
      </c>
      <c r="B94" s="172" t="s">
        <v>16</v>
      </c>
      <c r="C94" s="5" t="str">
        <f>A94&amp;" "&amp;B94</f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>IF(E94="H",IF(F94&lt;15.5,"H1",IF(F94&lt;24.5,"H2","H3")),IF(E94="F",IF(F94&lt;24.5,"F1","F2"),""))</f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>K94+M94</f>
        <v>92</v>
      </c>
    </row>
    <row r="95" spans="1:14" hidden="1">
      <c r="A95" s="174" t="s">
        <v>284</v>
      </c>
      <c r="B95" s="174" t="s">
        <v>285</v>
      </c>
      <c r="C95" s="5" t="str">
        <f>A95&amp;" "&amp;B95</f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>IF(E95="H",IF(F95&lt;15.5,"H1",IF(F95&lt;24.5,"H2","H3")),IF(E95="F",IF(F95&lt;24.5,"F1","F2"),""))</f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>K95+M95</f>
        <v>60</v>
      </c>
    </row>
    <row r="96" spans="1:14" hidden="1">
      <c r="A96" s="172" t="s">
        <v>284</v>
      </c>
      <c r="B96" s="172" t="s">
        <v>346</v>
      </c>
      <c r="C96" s="5" t="str">
        <f>A96&amp;" "&amp;B96</f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>IF(E96="H",IF(F96&lt;15.5,"H1",IF(F96&lt;24.5,"H2","H3")),IF(E96="F",IF(F96&lt;24.5,"F1","F2"),""))</f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>K96+M96</f>
        <v>65</v>
      </c>
    </row>
    <row r="97" spans="1:14" hidden="1">
      <c r="A97" s="174" t="s">
        <v>336</v>
      </c>
      <c r="B97" s="174" t="s">
        <v>337</v>
      </c>
      <c r="C97" s="5" t="str">
        <f>A97&amp;" "&amp;B97</f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>IF(E97="H",IF(F97&lt;15.5,"H1",IF(F97&lt;24.5,"H2","H3")),IF(E97="F",IF(F97&lt;24.5,"F1","F2"),""))</f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>K97+M97</f>
        <v>60</v>
      </c>
    </row>
    <row r="98" spans="1:14" hidden="1">
      <c r="A98" s="172" t="s">
        <v>344</v>
      </c>
      <c r="B98" s="172" t="s">
        <v>222</v>
      </c>
      <c r="C98" s="5" t="str">
        <f>A98&amp;" "&amp;B98</f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>IF(E98="H",IF(F98&lt;15.5,"H1",IF(F98&lt;24.5,"H2","H3")),IF(E98="F",IF(F98&lt;24.5,"F1","F2"),""))</f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>K98+M98</f>
        <v>63</v>
      </c>
    </row>
    <row r="99" spans="1:14" hidden="1">
      <c r="A99" s="172" t="s">
        <v>36</v>
      </c>
      <c r="B99" s="172" t="s">
        <v>37</v>
      </c>
      <c r="C99" s="5" t="str">
        <f>A99&amp;" "&amp;B99</f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>IF(E99="H",IF(F99&lt;15.5,"H1",IF(F99&lt;24.5,"H2","H3")),IF(E99="F",IF(F99&lt;24.5,"F1","F2"),""))</f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>K99+M99</f>
        <v>72</v>
      </c>
    </row>
    <row r="100" spans="1:14" hidden="1">
      <c r="A100" s="182" t="s">
        <v>7</v>
      </c>
      <c r="B100" s="182" t="s">
        <v>8</v>
      </c>
      <c r="C100" s="5" t="str">
        <f>A100&amp;" "&amp;B100</f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>IF(E100="H",IF(F100&lt;15.5,"H1",IF(F100&lt;24.5,"H2","H3")),IF(E100="F",IF(F100&lt;24.5,"F1","F2"),""))</f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>K100+M100</f>
        <v>64</v>
      </c>
    </row>
    <row r="101" spans="1:14" ht="30" hidden="1">
      <c r="A101" s="173" t="s">
        <v>194</v>
      </c>
      <c r="B101" s="173" t="s">
        <v>195</v>
      </c>
      <c r="C101" s="5" t="str">
        <f>A101&amp;" "&amp;B101</f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>IF(E101="H",IF(F101&lt;15.5,"H1",IF(F101&lt;24.5,"H2","H3")),IF(E101="F",IF(F101&lt;24.5,"F1","F2"),""))</f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>K101+M101</f>
        <v>58</v>
      </c>
    </row>
    <row r="102" spans="1:14" hidden="1">
      <c r="A102" s="172" t="s">
        <v>233</v>
      </c>
      <c r="B102" s="172" t="s">
        <v>234</v>
      </c>
      <c r="C102" s="5" t="str">
        <f>A102&amp;" "&amp;B102</f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>IF(E102="H",IF(F102&lt;15.5,"H1",IF(F102&lt;24.5,"H2","H3")),IF(E102="F",IF(F102&lt;24.5,"F1","F2"),""))</f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>K102+M102</f>
        <v>53</v>
      </c>
    </row>
    <row r="103" spans="1:14" hidden="1">
      <c r="A103" s="172" t="s">
        <v>126</v>
      </c>
      <c r="B103" s="172" t="s">
        <v>127</v>
      </c>
      <c r="C103" s="5" t="str">
        <f>A103&amp;" "&amp;B103</f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>IF(E103="H",IF(F103&lt;15.5,"H1",IF(F103&lt;24.5,"H2","H3")),IF(E103="F",IF(F103&lt;24.5,"F1","F2"),""))</f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>K103+M103</f>
        <v>54</v>
      </c>
    </row>
    <row r="104" spans="1:14" ht="15.75" hidden="1">
      <c r="A104" s="178" t="s">
        <v>117</v>
      </c>
      <c r="B104" s="178" t="s">
        <v>118</v>
      </c>
      <c r="C104" s="5" t="str">
        <f>A104&amp;" "&amp;B104</f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>IF(E104="H",IF(F104&lt;15.5,"H1",IF(F104&lt;24.5,"H2","H3")),IF(E104="F",IF(F104&lt;24.5,"F1","F2"),""))</f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>K104+M104</f>
        <v>51</v>
      </c>
    </row>
    <row r="105" spans="1:14" hidden="1">
      <c r="A105" s="172" t="s">
        <v>241</v>
      </c>
      <c r="B105" s="172" t="s">
        <v>112</v>
      </c>
      <c r="C105" s="5" t="str">
        <f>A105&amp;" "&amp;B105</f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>IF(E105="H",IF(F105&lt;15.5,"H1",IF(F105&lt;24.5,"H2","H3")),IF(E105="F",IF(F105&lt;24.5,"F1","F2"),""))</f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>K105+M105</f>
        <v>59</v>
      </c>
    </row>
    <row r="106" spans="1:14" hidden="1">
      <c r="A106" s="172" t="s">
        <v>242</v>
      </c>
      <c r="B106" s="172" t="s">
        <v>166</v>
      </c>
      <c r="C106" s="5" t="str">
        <f>A106&amp;" "&amp;B106</f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>IF(E106="H",IF(F106&lt;15.5,"H1",IF(F106&lt;24.5,"H2","H3")),IF(E106="F",IF(F106&lt;24.5,"F1","F2"),""))</f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>K106+M106</f>
        <v>50</v>
      </c>
    </row>
    <row r="107" spans="1:14" hidden="1">
      <c r="A107" s="172" t="s">
        <v>63</v>
      </c>
      <c r="B107" s="172" t="s">
        <v>64</v>
      </c>
      <c r="C107" s="5" t="str">
        <f>A107&amp;" "&amp;B107</f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>IF(E107="H",IF(F107&lt;15.5,"H1",IF(F107&lt;24.5,"H2","H3")),IF(E107="F",IF(F107&lt;24.5,"F1","F2"),""))</f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>K107+M107</f>
        <v>36</v>
      </c>
    </row>
    <row r="108" spans="1:14" hidden="1">
      <c r="A108" s="172" t="s">
        <v>308</v>
      </c>
      <c r="B108" s="172" t="s">
        <v>309</v>
      </c>
      <c r="C108" s="5" t="str">
        <f>A108&amp;" "&amp;B108</f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>IF(E108="H",IF(F108&lt;15.5,"H1",IF(F108&lt;24.5,"H2","H3")),IF(E108="F",IF(F108&lt;24.5,"F1","F2"),""))</f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>K108+M108</f>
        <v>56</v>
      </c>
    </row>
    <row r="109" spans="1:14" ht="15.75" hidden="1">
      <c r="A109" s="183" t="s">
        <v>153</v>
      </c>
      <c r="B109" s="183" t="s">
        <v>154</v>
      </c>
      <c r="C109" s="5" t="str">
        <f>A109&amp;" "&amp;B109</f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>IF(E109="H",IF(F109&lt;15.5,"H1",IF(F109&lt;24.5,"H2","H3")),IF(E109="F",IF(F109&lt;24.5,"F1","F2"),""))</f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>K109+M109</f>
        <v>69</v>
      </c>
    </row>
    <row r="110" spans="1:14" hidden="1">
      <c r="A110" s="174" t="s">
        <v>254</v>
      </c>
      <c r="B110" s="174" t="s">
        <v>180</v>
      </c>
      <c r="C110" s="5" t="str">
        <f>A110&amp;" "&amp;B110</f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>IF(E110="H",IF(F110&lt;15.5,"H1",IF(F110&lt;24.5,"H2","H3")),IF(E110="F",IF(F110&lt;24.5,"F1","F2"),""))</f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>K110+M110</f>
        <v>49</v>
      </c>
    </row>
    <row r="111" spans="1:14" hidden="1">
      <c r="A111" s="172" t="s">
        <v>217</v>
      </c>
      <c r="B111" s="172" t="s">
        <v>218</v>
      </c>
      <c r="C111" s="5" t="str">
        <f>A111&amp;" "&amp;B111</f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>IF(E111="H",IF(F111&lt;15.5,"H1",IF(F111&lt;24.5,"H2","H3")),IF(E111="F",IF(F111&lt;24.5,"F1","F2"),""))</f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>K111+M111</f>
        <v>72</v>
      </c>
    </row>
    <row r="112" spans="1:14" hidden="1">
      <c r="A112" s="172" t="s">
        <v>34</v>
      </c>
      <c r="B112" s="172" t="s">
        <v>35</v>
      </c>
      <c r="C112" s="5" t="str">
        <f>A112&amp;" "&amp;B112</f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>IF(E112="H",IF(F112&lt;15.5,"H1",IF(F112&lt;24.5,"H2","H3")),IF(E112="F",IF(F112&lt;24.5,"F1","F2"),""))</f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>K112+M112</f>
        <v>74</v>
      </c>
    </row>
    <row r="113" spans="1:14" ht="15.75" hidden="1">
      <c r="A113" s="178" t="s">
        <v>79</v>
      </c>
      <c r="B113" s="178" t="s">
        <v>72</v>
      </c>
      <c r="C113" s="5" t="str">
        <f>A113&amp;" "&amp;B113</f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>IF(E113="H",IF(F113&lt;15.5,"H1",IF(F113&lt;24.5,"H2","H3")),IF(E113="F",IF(F113&lt;24.5,"F1","F2"),""))</f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>K113+M113</f>
        <v>66</v>
      </c>
    </row>
    <row r="114" spans="1:14" ht="15.75" hidden="1">
      <c r="A114" s="173" t="s">
        <v>202</v>
      </c>
      <c r="B114" s="173" t="s">
        <v>203</v>
      </c>
      <c r="C114" s="5" t="str">
        <f>A114&amp;" "&amp;B114</f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>IF(E114="H",IF(F114&lt;15.5,"H1",IF(F114&lt;24.5,"H2","H3")),IF(E114="F",IF(F114&lt;24.5,"F1","F2"),""))</f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>K114+M114</f>
        <v>53</v>
      </c>
    </row>
    <row r="115" spans="1:14" ht="15.75" hidden="1">
      <c r="A115" s="178" t="s">
        <v>85</v>
      </c>
      <c r="B115" s="178" t="s">
        <v>70</v>
      </c>
      <c r="C115" s="5" t="str">
        <f>A115&amp;" "&amp;B115</f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>IF(E115="H",IF(F115&lt;15.5,"H1",IF(F115&lt;24.5,"H2","H3")),IF(E115="F",IF(F115&lt;24.5,"F1","F2"),""))</f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>K115+M115</f>
        <v>45</v>
      </c>
    </row>
    <row r="116" spans="1:14" hidden="1">
      <c r="A116" s="172" t="s">
        <v>147</v>
      </c>
      <c r="B116" s="172" t="s">
        <v>99</v>
      </c>
      <c r="C116" s="5" t="str">
        <f>A116&amp;" "&amp;B116</f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>IF(E116="H",IF(F116&lt;15.5,"H1",IF(F116&lt;24.5,"H2","H3")),IF(E116="F",IF(F116&lt;24.5,"F1","F2"),""))</f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>K116+M116</f>
        <v>48</v>
      </c>
    </row>
    <row r="117" spans="1:14" ht="15.75" hidden="1">
      <c r="A117" s="173" t="s">
        <v>169</v>
      </c>
      <c r="B117" s="173" t="s">
        <v>170</v>
      </c>
      <c r="C117" s="5" t="str">
        <f>A117&amp;" "&amp;B117</f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>IF(E117="H",IF(F117&lt;15.5,"H1",IF(F117&lt;24.5,"H2","H3")),IF(E117="F",IF(F117&lt;24.5,"F1","F2"),""))</f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>K117+M117</f>
        <v>69</v>
      </c>
    </row>
    <row r="118" spans="1:14" hidden="1">
      <c r="A118" s="172" t="s">
        <v>387</v>
      </c>
      <c r="B118" s="172" t="s">
        <v>388</v>
      </c>
      <c r="C118" s="5" t="str">
        <f>A118&amp;" "&amp;B118</f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>IF(E118="H",IF(F118&lt;15.5,"H1",IF(F118&lt;24.5,"H2","H3")),IF(E118="F",IF(F118&lt;24.5,"F1","F2"),""))</f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>K118+M118</f>
        <v>71</v>
      </c>
    </row>
    <row r="119" spans="1:14" hidden="1">
      <c r="A119" s="172" t="s">
        <v>65</v>
      </c>
      <c r="B119" s="172" t="s">
        <v>66</v>
      </c>
      <c r="C119" s="5" t="str">
        <f>A119&amp;" "&amp;B119</f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>IF(E119="H",IF(F119&lt;15.5,"H1",IF(F119&lt;24.5,"H2","H3")),IF(E119="F",IF(F119&lt;24.5,"F1","F2"),""))</f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>K119+M119</f>
        <v>14</v>
      </c>
    </row>
    <row r="120" spans="1:14" hidden="1">
      <c r="A120" s="172" t="s">
        <v>51</v>
      </c>
      <c r="B120" s="172" t="s">
        <v>52</v>
      </c>
      <c r="C120" s="5" t="str">
        <f>A120&amp;" "&amp;B120</f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>IF(E120="H",IF(F120&lt;15.5,"H1",IF(F120&lt;24.5,"H2","H3")),IF(E120="F",IF(F120&lt;24.5,"F1","F2"),""))</f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>K120+M120</f>
        <v>65</v>
      </c>
    </row>
    <row r="121" spans="1:14" hidden="1">
      <c r="A121" s="174" t="s">
        <v>140</v>
      </c>
      <c r="B121" s="174" t="s">
        <v>141</v>
      </c>
      <c r="C121" s="5" t="str">
        <f>A121&amp;" "&amp;B121</f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>IF(E121="H",IF(F121&lt;15.5,"H1",IF(F121&lt;24.5,"H2","H3")),IF(E121="F",IF(F121&lt;24.5,"F1","F2"),""))</f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>K121+M121</f>
        <v>53</v>
      </c>
    </row>
    <row r="122" spans="1:14" hidden="1">
      <c r="A122" s="172" t="s">
        <v>237</v>
      </c>
      <c r="B122" s="172" t="s">
        <v>238</v>
      </c>
      <c r="C122" s="5" t="str">
        <f>A122&amp;" "&amp;B122</f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>IF(E122="H",IF(F122&lt;15.5,"H1",IF(F122&lt;24.5,"H2","H3")),IF(E122="F",IF(F122&lt;24.5,"F1","F2"),""))</f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>K122+M122</f>
        <v>51</v>
      </c>
    </row>
    <row r="123" spans="1:14" hidden="1">
      <c r="A123" s="172" t="s">
        <v>326</v>
      </c>
      <c r="B123" s="172" t="s">
        <v>238</v>
      </c>
      <c r="C123" s="5" t="str">
        <f>A123&amp;" "&amp;B123</f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>IF(E123="H",IF(F123&lt;15.5,"H1",IF(F123&lt;24.5,"H2","H3")),IF(E123="F",IF(F123&lt;24.5,"F1","F2"),""))</f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>K123+M123</f>
        <v>55</v>
      </c>
    </row>
    <row r="124" spans="1:14" hidden="1">
      <c r="A124" s="174" t="s">
        <v>326</v>
      </c>
      <c r="B124" s="174" t="s">
        <v>327</v>
      </c>
      <c r="C124" s="5" t="str">
        <f>A124&amp;" "&amp;B124</f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>IF(E124="H",IF(F124&lt;15.5,"H1",IF(F124&lt;24.5,"H2","H3")),IF(E124="F",IF(F124&lt;24.5,"F1","F2"),""))</f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>K124+M124</f>
        <v>47</v>
      </c>
    </row>
    <row r="125" spans="1:14" hidden="1">
      <c r="A125" s="174" t="s">
        <v>339</v>
      </c>
      <c r="B125" s="174" t="s">
        <v>340</v>
      </c>
      <c r="C125" s="5" t="str">
        <f>A125&amp;" "&amp;B125</f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>IF(E125="H",IF(F125&lt;15.5,"H1",IF(F125&lt;24.5,"H2","H3")),IF(E125="F",IF(F125&lt;24.5,"F1","F2"),""))</f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>K125+M125</f>
        <v>61</v>
      </c>
    </row>
    <row r="126" spans="1:14">
      <c r="A126" s="172" t="s">
        <v>366</v>
      </c>
      <c r="B126" s="172" t="s">
        <v>367</v>
      </c>
      <c r="C126" s="5" t="str">
        <f>A126&amp;" "&amp;B126</f>
        <v>HOUSSIN MARIE CHRISTINE</v>
      </c>
      <c r="D126" s="186" t="s">
        <v>9</v>
      </c>
      <c r="E126" s="156" t="s">
        <v>19</v>
      </c>
      <c r="F126" s="16">
        <f>'joueurs  '!F81</f>
        <v>21.1</v>
      </c>
      <c r="G126" s="90" t="s">
        <v>365</v>
      </c>
      <c r="H126" s="172">
        <v>43662297</v>
      </c>
      <c r="I126" s="141" t="str">
        <f>IF(E126="H",IF(F126&lt;15.5,"H1",IF(F126&lt;24.5,"H2","H3")),IF(E126="F",IF(F126&lt;24.5,"F1","F2"),""))</f>
        <v>F1</v>
      </c>
      <c r="J126" s="5">
        <f>'Feuille saisie score '!J81</f>
        <v>16</v>
      </c>
      <c r="K126" s="5">
        <f>'Feuille saisie score '!K81</f>
        <v>34</v>
      </c>
      <c r="L126" s="5">
        <f>'Feuille saisie score '!L81</f>
        <v>9</v>
      </c>
      <c r="M126" s="5">
        <f>'Feuille saisie score '!M81</f>
        <v>25</v>
      </c>
      <c r="N126" s="5">
        <f>K126+M126</f>
        <v>59</v>
      </c>
    </row>
    <row r="127" spans="1:14" hidden="1">
      <c r="A127" s="172" t="s">
        <v>142</v>
      </c>
      <c r="B127" s="172" t="s">
        <v>143</v>
      </c>
      <c r="C127" s="5" t="str">
        <f>A127&amp;" "&amp;B127</f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>IF(E127="H",IF(F127&lt;15.5,"H1",IF(F127&lt;24.5,"H2","H3")),IF(E127="F",IF(F127&lt;24.5,"F1","F2"),""))</f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>K127+M127</f>
        <v>78</v>
      </c>
    </row>
    <row r="128" spans="1:14" hidden="1">
      <c r="A128" s="172" t="s">
        <v>142</v>
      </c>
      <c r="B128" s="172" t="s">
        <v>144</v>
      </c>
      <c r="C128" s="5" t="str">
        <f>A128&amp;" "&amp;B128</f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>IF(E128="H",IF(F128&lt;15.5,"H1",IF(F128&lt;24.5,"H2","H3")),IF(E128="F",IF(F128&lt;24.5,"F1","F2"),""))</f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>K128+M128</f>
        <v>84</v>
      </c>
    </row>
    <row r="129" spans="1:14" hidden="1">
      <c r="A129" s="172" t="s">
        <v>359</v>
      </c>
      <c r="B129" s="172" t="s">
        <v>159</v>
      </c>
      <c r="C129" s="5" t="str">
        <f>A129&amp;" "&amp;B129</f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>IF(E129="H",IF(F129&lt;15.5,"H1",IF(F129&lt;24.5,"H2","H3")),IF(E129="F",IF(F129&lt;24.5,"F1","F2"),""))</f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>K129+M129</f>
        <v>65</v>
      </c>
    </row>
    <row r="130" spans="1:14" hidden="1">
      <c r="A130" s="172" t="s">
        <v>224</v>
      </c>
      <c r="B130" s="172" t="s">
        <v>225</v>
      </c>
      <c r="C130" s="5" t="str">
        <f>A130&amp;" "&amp;B130</f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>IF(E130="H",IF(F130&lt;15.5,"H1",IF(F130&lt;24.5,"H2","H3")),IF(E130="F",IF(F130&lt;24.5,"F1","F2"),""))</f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>K130+M130</f>
        <v>19</v>
      </c>
    </row>
    <row r="131" spans="1:14" hidden="1">
      <c r="A131" s="172" t="s">
        <v>395</v>
      </c>
      <c r="B131" s="172" t="s">
        <v>396</v>
      </c>
      <c r="C131" s="5" t="str">
        <f>A131&amp;" "&amp;B131</f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>IF(E131="H",IF(F131&lt;15.5,"H1",IF(F131&lt;24.5,"H2","H3")),IF(E131="F",IF(F131&lt;24.5,"F1","F2"),""))</f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>K131+M131</f>
        <v>43</v>
      </c>
    </row>
    <row r="132" spans="1:14" hidden="1">
      <c r="A132" s="174" t="s">
        <v>137</v>
      </c>
      <c r="B132" s="174" t="s">
        <v>102</v>
      </c>
      <c r="C132" s="5" t="str">
        <f>A132&amp;" "&amp;B132</f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>IF(E132="H",IF(F132&lt;15.5,"H1",IF(F132&lt;24.5,"H2","H3")),IF(E132="F",IF(F132&lt;24.5,"F1","F2"),""))</f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>K132+M132</f>
        <v>39</v>
      </c>
    </row>
    <row r="133" spans="1:14" hidden="1">
      <c r="A133" s="172" t="s">
        <v>397</v>
      </c>
      <c r="B133" s="172" t="s">
        <v>398</v>
      </c>
      <c r="C133" s="5" t="str">
        <f>A133&amp;" "&amp;B133</f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>IF(E133="H",IF(F133&lt;15.5,"H1",IF(F133&lt;24.5,"H2","H3")),IF(E133="F",IF(F133&lt;24.5,"F1","F2"),""))</f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>K133+M133</f>
        <v>67</v>
      </c>
    </row>
    <row r="134" spans="1:14" hidden="1">
      <c r="A134" s="172" t="s">
        <v>286</v>
      </c>
      <c r="B134" s="172" t="s">
        <v>287</v>
      </c>
      <c r="C134" s="5" t="str">
        <f>A134&amp;" "&amp;B134</f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>IF(E134="H",IF(F134&lt;15.5,"H1",IF(F134&lt;24.5,"H2","H3")),IF(E134="F",IF(F134&lt;24.5,"F1","F2"),""))</f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>K134+M134</f>
        <v>58</v>
      </c>
    </row>
    <row r="135" spans="1:14" hidden="1">
      <c r="A135" s="174" t="s">
        <v>382</v>
      </c>
      <c r="B135" s="174" t="s">
        <v>383</v>
      </c>
      <c r="C135" s="5" t="str">
        <f>A135&amp;" "&amp;B135</f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>IF(E135="H",IF(F135&lt;15.5,"H1",IF(F135&lt;24.5,"H2","H3")),IF(E135="F",IF(F135&lt;24.5,"F1","F2"),""))</f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>K135+M135</f>
        <v>71</v>
      </c>
    </row>
    <row r="136" spans="1:14" hidden="1">
      <c r="A136" s="172" t="s">
        <v>251</v>
      </c>
      <c r="B136" s="172" t="s">
        <v>44</v>
      </c>
      <c r="C136" s="5" t="str">
        <f>A136&amp;" "&amp;B136</f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>IF(E136="H",IF(F136&lt;15.5,"H1",IF(F136&lt;24.5,"H2","H3")),IF(E136="F",IF(F136&lt;24.5,"F1","F2"),""))</f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>K136+M136</f>
        <v>64</v>
      </c>
    </row>
    <row r="137" spans="1:14" hidden="1">
      <c r="A137" s="172" t="s">
        <v>318</v>
      </c>
      <c r="B137" s="172" t="s">
        <v>319</v>
      </c>
      <c r="C137" s="5" t="str">
        <f>A137&amp;" "&amp;B137</f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>IF(E137="H",IF(F137&lt;15.5,"H1",IF(F137&lt;24.5,"H2","H3")),IF(E137="F",IF(F137&lt;24.5,"F1","F2"),""))</f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>K137+M137</f>
        <v>54</v>
      </c>
    </row>
    <row r="138" spans="1:14" hidden="1">
      <c r="A138" s="172" t="s">
        <v>145</v>
      </c>
      <c r="B138" s="172" t="s">
        <v>146</v>
      </c>
      <c r="C138" s="5" t="str">
        <f>A138&amp;" "&amp;B138</f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>IF(E138="H",IF(F138&lt;15.5,"H1",IF(F138&lt;24.5,"H2","H3")),IF(E138="F",IF(F138&lt;24.5,"F1","F2"),""))</f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>K138+M138</f>
        <v>57</v>
      </c>
    </row>
    <row r="139" spans="1:14" hidden="1">
      <c r="A139" s="172" t="s">
        <v>281</v>
      </c>
      <c r="B139" s="172" t="s">
        <v>234</v>
      </c>
      <c r="C139" s="5" t="str">
        <f>A139&amp;" "&amp;B139</f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>IF(E139="H",IF(F139&lt;15.5,"H1",IF(F139&lt;24.5,"H2","H3")),IF(E139="F",IF(F139&lt;24.5,"F1","F2"),""))</f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>K139+M139</f>
        <v>57</v>
      </c>
    </row>
    <row r="140" spans="1:14" hidden="1">
      <c r="A140" s="172" t="s">
        <v>20</v>
      </c>
      <c r="B140" s="172" t="s">
        <v>21</v>
      </c>
      <c r="C140" s="5" t="str">
        <f>A140&amp;" "&amp;B140</f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>IF(E140="H",IF(F140&lt;15.5,"H1",IF(F140&lt;24.5,"H2","H3")),IF(E140="F",IF(F140&lt;24.5,"F1","F2"),""))</f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>K140+M140</f>
        <v>25</v>
      </c>
    </row>
    <row r="141" spans="1:14" hidden="1">
      <c r="A141" s="172" t="s">
        <v>404</v>
      </c>
      <c r="B141" s="172" t="s">
        <v>405</v>
      </c>
      <c r="C141" s="5" t="str">
        <f>A141&amp;" "&amp;B141</f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>IF(E141="H",IF(F141&lt;15.5,"H1",IF(F141&lt;24.5,"H2","H3")),IF(E141="F",IF(F141&lt;24.5,"F1","F2"),""))</f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>K141+M141</f>
        <v>65</v>
      </c>
    </row>
    <row r="142" spans="1:14" hidden="1">
      <c r="A142" s="172" t="s">
        <v>347</v>
      </c>
      <c r="B142" s="172" t="s">
        <v>348</v>
      </c>
      <c r="C142" s="5" t="str">
        <f>A142&amp;" "&amp;B142</f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>IF(E142="H",IF(F142&lt;15.5,"H1",IF(F142&lt;24.5,"H2","H3")),IF(E142="F",IF(F142&lt;24.5,"F1","F2"),""))</f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>K142+M142</f>
        <v>68</v>
      </c>
    </row>
    <row r="143" spans="1:14" ht="15.75" hidden="1">
      <c r="A143" s="173" t="s">
        <v>208</v>
      </c>
      <c r="B143" s="173" t="s">
        <v>209</v>
      </c>
      <c r="C143" s="5" t="str">
        <f>A143&amp;" "&amp;B143</f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>IF(E143="H",IF(F143&lt;15.5,"H1",IF(F143&lt;24.5,"H2","H3")),IF(E143="F",IF(F143&lt;24.5,"F1","F2"),""))</f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>K143+M143</f>
        <v>59</v>
      </c>
    </row>
    <row r="144" spans="1:14" hidden="1">
      <c r="A144" s="174" t="s">
        <v>305</v>
      </c>
      <c r="B144" s="174" t="s">
        <v>263</v>
      </c>
      <c r="C144" s="5" t="str">
        <f>A144&amp;" "&amp;B144</f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>IF(E144="H",IF(F144&lt;15.5,"H1",IF(F144&lt;24.5,"H2","H3")),IF(E144="F",IF(F144&lt;24.5,"F1","F2"),""))</f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>K144+M144</f>
        <v>68</v>
      </c>
    </row>
    <row r="145" spans="1:14" hidden="1">
      <c r="A145" s="172" t="s">
        <v>267</v>
      </c>
      <c r="B145" s="172" t="s">
        <v>268</v>
      </c>
      <c r="C145" s="5" t="str">
        <f>A145&amp;" "&amp;B145</f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>IF(E145="H",IF(F145&lt;15.5,"H1",IF(F145&lt;24.5,"H2","H3")),IF(E145="F",IF(F145&lt;24.5,"F1","F2"),""))</f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>K145+M145</f>
        <v>51</v>
      </c>
    </row>
    <row r="146" spans="1:14" hidden="1">
      <c r="A146" s="172" t="s">
        <v>267</v>
      </c>
      <c r="B146" s="172" t="s">
        <v>270</v>
      </c>
      <c r="C146" s="5" t="str">
        <f>A146&amp;" "&amp;B146</f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>IF(E146="H",IF(F146&lt;15.5,"H1",IF(F146&lt;24.5,"H2","H3")),IF(E146="F",IF(F146&lt;24.5,"F1","F2"),""))</f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>K146+M146</f>
        <v>51</v>
      </c>
    </row>
    <row r="147" spans="1:14" hidden="1">
      <c r="A147" s="172" t="s">
        <v>351</v>
      </c>
      <c r="B147" s="172" t="s">
        <v>346</v>
      </c>
      <c r="C147" s="5" t="str">
        <f>A147&amp;" "&amp;B147</f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>IF(E147="H",IF(F147&lt;15.5,"H1",IF(F147&lt;24.5,"H2","H3")),IF(E147="F",IF(F147&lt;24.5,"F1","F2"),""))</f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>K147+M147</f>
        <v>73</v>
      </c>
    </row>
    <row r="148" spans="1:14" hidden="1">
      <c r="A148" s="172" t="s">
        <v>354</v>
      </c>
      <c r="B148" s="172" t="s">
        <v>355</v>
      </c>
      <c r="C148" s="5" t="str">
        <f>A148&amp;" "&amp;B148</f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>IF(E148="H",IF(F148&lt;15.5,"H1",IF(F148&lt;24.5,"H2","H3")),IF(E148="F",IF(F148&lt;24.5,"F1","F2"),""))</f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>K148+M148</f>
        <v>65</v>
      </c>
    </row>
    <row r="149" spans="1:14" hidden="1">
      <c r="A149" s="174" t="s">
        <v>226</v>
      </c>
      <c r="B149" s="174" t="s">
        <v>227</v>
      </c>
      <c r="C149" s="5" t="str">
        <f>A149&amp;" "&amp;B149</f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>IF(E149="H",IF(F149&lt;15.5,"H1",IF(F149&lt;24.5,"H2","H3")),IF(E149="F",IF(F149&lt;24.5,"F1","F2"),""))</f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>K149+M149</f>
        <v>63</v>
      </c>
    </row>
    <row r="150" spans="1:14">
      <c r="A150" s="180" t="s">
        <v>187</v>
      </c>
      <c r="B150" s="180" t="s">
        <v>188</v>
      </c>
      <c r="C150" s="5" t="str">
        <f>A150&amp;" "&amp;B150</f>
        <v>DESMARAIS CATHERINE</v>
      </c>
      <c r="D150" s="187" t="s">
        <v>9</v>
      </c>
      <c r="E150" s="148" t="s">
        <v>19</v>
      </c>
      <c r="F150" s="16">
        <f>'joueurs  '!F53</f>
        <v>16</v>
      </c>
      <c r="G150" s="80" t="s">
        <v>190</v>
      </c>
      <c r="H150" s="204">
        <v>46233087</v>
      </c>
      <c r="I150" s="141" t="str">
        <f>IF(E150="H",IF(F150&lt;15.5,"H1",IF(F150&lt;24.5,"H2","H3")),IF(E150="F",IF(F150&lt;24.5,"F1","F2"),""))</f>
        <v>F1</v>
      </c>
      <c r="J150" s="5">
        <f>'Feuille saisie score '!J53</f>
        <v>8</v>
      </c>
      <c r="K150" s="5">
        <f>'Feuille saisie score '!K53</f>
        <v>18</v>
      </c>
      <c r="L150" s="5">
        <f>'Feuille saisie score '!L53</f>
        <v>18</v>
      </c>
      <c r="M150" s="5">
        <f>'Feuille saisie score '!M53</f>
        <v>33</v>
      </c>
      <c r="N150" s="5">
        <f>K150+M150</f>
        <v>51</v>
      </c>
    </row>
    <row r="151" spans="1:14" hidden="1">
      <c r="A151" s="172" t="s">
        <v>43</v>
      </c>
      <c r="B151" s="172" t="s">
        <v>44</v>
      </c>
      <c r="C151" s="5" t="str">
        <f>A151&amp;" "&amp;B151</f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>IF(E151="H",IF(F151&lt;15.5,"H1",IF(F151&lt;24.5,"H2","H3")),IF(E151="F",IF(F151&lt;24.5,"F1","F2"),""))</f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>K151+M151</f>
        <v>65</v>
      </c>
    </row>
    <row r="152" spans="1:14" ht="15.75" hidden="1">
      <c r="A152" s="175" t="s">
        <v>105</v>
      </c>
      <c r="B152" s="175" t="s">
        <v>106</v>
      </c>
      <c r="C152" s="5" t="str">
        <f>A152&amp;" "&amp;B152</f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>IF(E152="H",IF(F152&lt;15.5,"H1",IF(F152&lt;24.5,"H2","H3")),IF(E152="F",IF(F152&lt;24.5,"F1","F2"),""))</f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>K152+M152</f>
        <v>68</v>
      </c>
    </row>
    <row r="153" spans="1:14" hidden="1">
      <c r="A153" s="172" t="s">
        <v>61</v>
      </c>
      <c r="B153" s="172" t="s">
        <v>62</v>
      </c>
      <c r="C153" s="5" t="str">
        <f>A153&amp;" "&amp;B153</f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>IF(E153="H",IF(F153&lt;15.5,"H1",IF(F153&lt;24.5,"H2","H3")),IF(E153="F",IF(F153&lt;24.5,"F1","F2"),""))</f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>K153+M153</f>
        <v>75</v>
      </c>
    </row>
    <row r="154" spans="1:14" hidden="1">
      <c r="A154" s="174" t="s">
        <v>399</v>
      </c>
      <c r="B154" s="174" t="s">
        <v>400</v>
      </c>
      <c r="C154" s="5" t="str">
        <f>A154&amp;" "&amp;B154</f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>IF(E154="H",IF(F154&lt;15.5,"H1",IF(F154&lt;24.5,"H2","H3")),IF(E154="F",IF(F154&lt;24.5,"F1","F2"),""))</f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>K154+M154</f>
        <v>63</v>
      </c>
    </row>
    <row r="155" spans="1:14" hidden="1">
      <c r="A155" s="172" t="s">
        <v>288</v>
      </c>
      <c r="B155" s="172" t="s">
        <v>289</v>
      </c>
      <c r="C155" s="5" t="str">
        <f>A155&amp;" "&amp;B155</f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>IF(E155="H",IF(F155&lt;15.5,"H1",IF(F155&lt;24.5,"H2","H3")),IF(E155="F",IF(F155&lt;24.5,"F1","F2"),""))</f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>K155+M155</f>
        <v>45</v>
      </c>
    </row>
    <row r="156" spans="1:14" hidden="1">
      <c r="A156" s="174" t="s">
        <v>333</v>
      </c>
      <c r="B156" s="174" t="s">
        <v>334</v>
      </c>
      <c r="C156" s="5" t="str">
        <f>A156&amp;" "&amp;B156</f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>IF(E156="H",IF(F156&lt;15.5,"H1",IF(F156&lt;24.5,"H2","H3")),IF(E156="F",IF(F156&lt;24.5,"F1","F2"),""))</f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>K156+M156</f>
        <v>64</v>
      </c>
    </row>
    <row r="157" spans="1:14" hidden="1">
      <c r="A157" s="172" t="s">
        <v>134</v>
      </c>
      <c r="B157" s="172" t="s">
        <v>135</v>
      </c>
      <c r="C157" s="5" t="str">
        <f>A157&amp;" "&amp;B157</f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>IF(E157="H",IF(F157&lt;15.5,"H1",IF(F157&lt;24.5,"H2","H3")),IF(E157="F",IF(F157&lt;24.5,"F1","F2"),""))</f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>K157+M157</f>
        <v>37</v>
      </c>
    </row>
    <row r="158" spans="1:14" hidden="1">
      <c r="A158" s="172" t="s">
        <v>328</v>
      </c>
      <c r="B158" s="172" t="s">
        <v>329</v>
      </c>
      <c r="C158" s="5" t="str">
        <f>A158&amp;" "&amp;B158</f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>IF(E158="H",IF(F158&lt;15.5,"H1",IF(F158&lt;24.5,"H2","H3")),IF(E158="F",IF(F158&lt;24.5,"F1","F2"),""))</f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>K158+M158</f>
        <v>46</v>
      </c>
    </row>
    <row r="159" spans="1:14" hidden="1">
      <c r="A159" s="172" t="s">
        <v>67</v>
      </c>
      <c r="B159" s="172" t="s">
        <v>68</v>
      </c>
      <c r="C159" s="5" t="str">
        <f>A159&amp;" "&amp;B159</f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>IF(E159="H",IF(F159&lt;15.5,"H1",IF(F159&lt;24.5,"H2","H3")),IF(E159="F",IF(F159&lt;24.5,"F1","F2"),""))</f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>K159+M159</f>
        <v>110</v>
      </c>
    </row>
    <row r="160" spans="1:14" hidden="1">
      <c r="A160" s="174" t="s">
        <v>363</v>
      </c>
      <c r="B160" s="174" t="s">
        <v>364</v>
      </c>
      <c r="C160" s="5" t="str">
        <f>A160&amp;" "&amp;B160</f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>IF(E160="H",IF(F160&lt;15.5,"H1",IF(F160&lt;24.5,"H2","H3")),IF(E160="F",IF(F160&lt;24.5,"F1","F2"),""))</f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>K160+M160</f>
        <v>50</v>
      </c>
    </row>
    <row r="161" spans="1:14" hidden="1">
      <c r="A161" s="172" t="s">
        <v>368</v>
      </c>
      <c r="B161" s="172" t="s">
        <v>268</v>
      </c>
      <c r="C161" s="5" t="str">
        <f>A161&amp;" "&amp;B161</f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>IF(E161="H",IF(F161&lt;15.5,"H1",IF(F161&lt;24.5,"H2","H3")),IF(E161="F",IF(F161&lt;24.5,"F1","F2"),""))</f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>K161+M161</f>
        <v>45</v>
      </c>
    </row>
    <row r="162" spans="1:14" ht="15.75" hidden="1">
      <c r="A162" s="175" t="s">
        <v>92</v>
      </c>
      <c r="B162" s="175" t="s">
        <v>93</v>
      </c>
      <c r="C162" s="5" t="str">
        <f>A162&amp;" "&amp;B162</f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>IF(E162="H",IF(F162&lt;15.5,"H1",IF(F162&lt;24.5,"H2","H3")),IF(E162="F",IF(F162&lt;24.5,"F1","F2"),""))</f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>K162+M162</f>
        <v>74</v>
      </c>
    </row>
    <row r="163" spans="1:14" hidden="1">
      <c r="A163" s="172" t="s">
        <v>332</v>
      </c>
      <c r="B163" s="172" t="s">
        <v>106</v>
      </c>
      <c r="C163" s="5" t="str">
        <f>A163&amp;" "&amp;B163</f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>IF(E163="H",IF(F163&lt;15.5,"H1",IF(F163&lt;24.5,"H2","H3")),IF(E163="F",IF(F163&lt;24.5,"F1","F2"),""))</f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>K163+M163</f>
        <v>75</v>
      </c>
    </row>
    <row r="164" spans="1:14" hidden="1">
      <c r="A164" s="172" t="s">
        <v>371</v>
      </c>
      <c r="B164" s="172" t="s">
        <v>372</v>
      </c>
      <c r="C164" s="5" t="str">
        <f>A164&amp;" "&amp;B164</f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>IF(E164="H",IF(F164&lt;15.5,"H1",IF(F164&lt;24.5,"H2","H3")),IF(E164="F",IF(F164&lt;24.5,"F1","F2"),""))</f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>K164+M164</f>
        <v>52</v>
      </c>
    </row>
    <row r="165" spans="1:14" hidden="1">
      <c r="A165" s="172" t="s">
        <v>279</v>
      </c>
      <c r="B165" s="172" t="s">
        <v>280</v>
      </c>
      <c r="C165" s="5" t="str">
        <f>A165&amp;" "&amp;B165</f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>IF(E165="H",IF(F165&lt;15.5,"H1",IF(F165&lt;24.5,"H2","H3")),IF(E165="F",IF(F165&lt;24.5,"F1","F2"),""))</f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>K165+M165</f>
        <v>61</v>
      </c>
    </row>
    <row r="166" spans="1:14" hidden="1">
      <c r="A166" s="172" t="s">
        <v>402</v>
      </c>
      <c r="B166" s="172" t="s">
        <v>50</v>
      </c>
      <c r="C166" s="5" t="str">
        <f>A166&amp;" "&amp;B166</f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>IF(E166="H",IF(F166&lt;15.5,"H1",IF(F166&lt;24.5,"H2","H3")),IF(E166="F",IF(F166&lt;24.5,"F1","F2"),""))</f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>K166+M166</f>
        <v>55</v>
      </c>
    </row>
    <row r="167" spans="1:14" ht="15.75" hidden="1">
      <c r="A167" s="185" t="s">
        <v>75</v>
      </c>
      <c r="B167" s="185" t="s">
        <v>76</v>
      </c>
      <c r="C167" s="5" t="str">
        <f>A167&amp;" "&amp;B167</f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>IF(E167="H",IF(F167&lt;15.5,"H1",IF(F167&lt;24.5,"H2","H3")),IF(E167="F",IF(F167&lt;24.5,"F1","F2"),""))</f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>K167+M167</f>
        <v>49</v>
      </c>
    </row>
    <row r="168" spans="1:14" ht="15.75">
      <c r="A168" s="172" t="s">
        <v>339</v>
      </c>
      <c r="B168" s="172" t="s">
        <v>265</v>
      </c>
      <c r="C168" s="5" t="str">
        <f>A168&amp;" "&amp;B168</f>
        <v>PARISSE AGNES</v>
      </c>
      <c r="D168" s="186" t="s">
        <v>9</v>
      </c>
      <c r="E168" s="157" t="s">
        <v>19</v>
      </c>
      <c r="F168" s="16">
        <f>'joueurs  '!F125</f>
        <v>23</v>
      </c>
      <c r="G168" s="169" t="s">
        <v>384</v>
      </c>
      <c r="H168" s="197" t="s">
        <v>386</v>
      </c>
      <c r="I168" s="141" t="str">
        <f>IF(E168="H",IF(F168&lt;15.5,"H1",IF(F168&lt;24.5,"H2","H3")),IF(E168="F",IF(F168&lt;24.5,"F1","F2"),""))</f>
        <v>F1</v>
      </c>
      <c r="J168" s="5">
        <f>'Feuille saisie score '!J125</f>
        <v>8</v>
      </c>
      <c r="K168" s="5">
        <f>'Feuille saisie score '!K125</f>
        <v>25</v>
      </c>
      <c r="L168" s="5">
        <f>'Feuille saisie score '!L125</f>
        <v>10</v>
      </c>
      <c r="M168" s="5">
        <f>'Feuille saisie score '!M125</f>
        <v>25</v>
      </c>
      <c r="N168" s="5">
        <f>K168+M168</f>
        <v>50</v>
      </c>
    </row>
    <row r="169" spans="1:14" hidden="1">
      <c r="A169" s="172" t="s">
        <v>235</v>
      </c>
      <c r="B169" s="172" t="s">
        <v>236</v>
      </c>
      <c r="C169" s="5" t="str">
        <f t="shared" ref="C169" si="3">A169&amp;" "&amp;B169</f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ref="I169" si="4">IF(E169="H",IF(F169&lt;15.5,"H1",IF(F169&lt;24.5,"H2","H3")),IF(E169="F",IF(F169&lt;24.5,"F1","F2"),""))</f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ref="N169" si="5">K169+M169</f>
        <v>54</v>
      </c>
    </row>
  </sheetData>
  <autoFilter ref="A2:N169">
    <filterColumn colId="3">
      <filters>
        <filter val="R"/>
        <filter val="S"/>
      </filters>
    </filterColumn>
    <filterColumn colId="4">
      <filters>
        <filter val="F"/>
      </filters>
    </filterColumn>
    <filterColumn colId="8">
      <filters>
        <filter val="F1"/>
      </filters>
    </filterColumn>
    <sortState ref="A14:N168">
      <sortCondition descending="1" ref="N2:N169"/>
    </sortState>
  </autoFilter>
  <mergeCells count="1">
    <mergeCell ref="C1:G1"/>
  </mergeCells>
  <conditionalFormatting sqref="I2:I1048576">
    <cfRule type="cellIs" dxfId="219" priority="5" operator="equal">
      <formula>"F2"</formula>
    </cfRule>
    <cfRule type="cellIs" dxfId="218" priority="6" operator="equal">
      <formula>"F1"</formula>
    </cfRule>
    <cfRule type="cellIs" dxfId="217" priority="7" operator="equal">
      <formula>"H3"</formula>
    </cfRule>
    <cfRule type="cellIs" dxfId="216" priority="8" operator="equal">
      <formula>"H2"</formula>
    </cfRule>
    <cfRule type="cellIs" dxfId="215" priority="9" operator="equal">
      <formula>"H1"</formula>
    </cfRule>
  </conditionalFormatting>
  <conditionalFormatting sqref="D2:D1048576">
    <cfRule type="cellIs" dxfId="214" priority="4" operator="equal">
      <formula>"E"</formula>
    </cfRule>
  </conditionalFormatting>
  <conditionalFormatting sqref="E2:E1048576">
    <cfRule type="cellIs" dxfId="213" priority="1" operator="equal">
      <formula>"H"</formula>
    </cfRule>
    <cfRule type="cellIs" dxfId="212" priority="2" operator="equal">
      <formula>"F"</formula>
    </cfRule>
    <cfRule type="cellIs" priority="3" operator="equal">
      <formula>"F"</formula>
    </cfRule>
  </conditionalFormatting>
  <dataValidations count="3">
    <dataValidation type="list" allowBlank="1" showInputMessage="1" showErrorMessage="1" sqref="D122:D138 D161:D167 D51:D63 D144:D158 D3:D31 D81:D117">
      <formula1>"S,E"</formula1>
    </dataValidation>
    <dataValidation type="list" allowBlank="1" showInputMessage="1" showErrorMessage="1" sqref="E168:E169 E122:E141 E51:E63 E144:E166 E3:E31 E81:E117">
      <formula1>"F,H"</formula1>
    </dataValidation>
    <dataValidation allowBlank="1" showInputMessage="1" showErrorMessage="1" errorTitle="mauvaise saisie" error="F pour Femme_x000a_H pour Homme" promptTitle="SAISIE OBLIGATOIRE SVP" prompt="merci !" sqref="E142:E143"/>
  </dataValidation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69"/>
  <sheetViews>
    <sheetView topLeftCell="C1" workbookViewId="0">
      <selection activeCell="C18" sqref="C18:I62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</cols>
  <sheetData>
    <row r="1" spans="1:14" ht="93.75" customHeight="1" thickBot="1">
      <c r="C1" s="321" t="s">
        <v>460</v>
      </c>
      <c r="D1" s="322"/>
      <c r="E1" s="322"/>
      <c r="F1" s="322"/>
      <c r="G1" s="322"/>
      <c r="H1" s="229"/>
      <c r="I1" s="229"/>
      <c r="J1" s="231" t="s">
        <v>447</v>
      </c>
      <c r="K1" s="231" t="s">
        <v>461</v>
      </c>
      <c r="L1" s="231" t="s">
        <v>447</v>
      </c>
      <c r="M1" s="231" t="s">
        <v>443</v>
      </c>
      <c r="N1" s="228"/>
    </row>
    <row r="2" spans="1:14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</row>
    <row r="3" spans="1:14" hidden="1">
      <c r="A3" s="172" t="s">
        <v>369</v>
      </c>
      <c r="B3" s="172" t="s">
        <v>370</v>
      </c>
      <c r="C3" s="5" t="str">
        <f t="shared" ref="C3:C17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17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K3+M3</f>
        <v>71</v>
      </c>
    </row>
    <row r="4" spans="1:14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17" si="2">K4+M4</f>
        <v>53</v>
      </c>
    </row>
    <row r="5" spans="1:14" hidden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63</v>
      </c>
    </row>
    <row r="6" spans="1:14" ht="15.75" hidden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67</v>
      </c>
    </row>
    <row r="7" spans="1:14" hidden="1">
      <c r="A7" s="172" t="s">
        <v>256</v>
      </c>
      <c r="B7" s="172" t="s">
        <v>257</v>
      </c>
      <c r="C7" s="5" t="str">
        <f t="shared" si="0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1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2"/>
        <v>59</v>
      </c>
    </row>
    <row r="8" spans="1:14" ht="15.75" hidden="1">
      <c r="A8" s="173" t="s">
        <v>172</v>
      </c>
      <c r="B8" s="176" t="s">
        <v>173</v>
      </c>
      <c r="C8" s="5" t="str">
        <f t="shared" si="0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1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2"/>
        <v>62</v>
      </c>
    </row>
    <row r="9" spans="1:14" hidden="1">
      <c r="A9" s="172" t="s">
        <v>311</v>
      </c>
      <c r="B9" s="172" t="s">
        <v>154</v>
      </c>
      <c r="C9" s="5" t="str">
        <f t="shared" si="0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1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2"/>
        <v>54</v>
      </c>
    </row>
    <row r="10" spans="1:14" hidden="1">
      <c r="A10" s="177" t="s">
        <v>304</v>
      </c>
      <c r="B10" s="177" t="s">
        <v>68</v>
      </c>
      <c r="C10" s="5" t="str">
        <f t="shared" si="0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1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2"/>
        <v>67</v>
      </c>
    </row>
    <row r="11" spans="1:14" hidden="1">
      <c r="A11" s="172" t="s">
        <v>345</v>
      </c>
      <c r="B11" s="172" t="s">
        <v>166</v>
      </c>
      <c r="C11" s="5" t="str">
        <f t="shared" si="0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1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2"/>
        <v>62</v>
      </c>
    </row>
    <row r="12" spans="1:14" hidden="1">
      <c r="A12" s="174" t="s">
        <v>148</v>
      </c>
      <c r="B12" s="174" t="s">
        <v>50</v>
      </c>
      <c r="C12" s="5" t="str">
        <f t="shared" si="0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1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2"/>
        <v>35</v>
      </c>
    </row>
    <row r="13" spans="1:14" hidden="1">
      <c r="A13" s="172" t="s">
        <v>138</v>
      </c>
      <c r="B13" s="172" t="s">
        <v>50</v>
      </c>
      <c r="C13" s="5" t="str">
        <f t="shared" si="0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1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2"/>
        <v>56</v>
      </c>
    </row>
    <row r="14" spans="1:14" hidden="1">
      <c r="A14" s="172" t="s">
        <v>25</v>
      </c>
      <c r="B14" s="172" t="s">
        <v>26</v>
      </c>
      <c r="C14" s="5" t="str">
        <f t="shared" si="0"/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 t="shared" si="1"/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 t="shared" si="2"/>
        <v>78</v>
      </c>
    </row>
    <row r="15" spans="1:14" hidden="1">
      <c r="A15" s="172" t="s">
        <v>25</v>
      </c>
      <c r="B15" s="172" t="s">
        <v>28</v>
      </c>
      <c r="C15" s="5" t="str">
        <f t="shared" si="0"/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 t="shared" si="1"/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 t="shared" si="2"/>
        <v>58</v>
      </c>
    </row>
    <row r="16" spans="1:14" hidden="1">
      <c r="A16" s="172" t="s">
        <v>357</v>
      </c>
      <c r="B16" s="172" t="s">
        <v>358</v>
      </c>
      <c r="C16" s="5" t="str">
        <f t="shared" si="0"/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 t="shared" si="1"/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 t="shared" si="2"/>
        <v>59</v>
      </c>
    </row>
    <row r="17" spans="1:14" hidden="1">
      <c r="A17" s="172" t="s">
        <v>407</v>
      </c>
      <c r="B17" s="172" t="s">
        <v>408</v>
      </c>
      <c r="C17" s="5" t="str">
        <f t="shared" si="0"/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 t="shared" si="1"/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 t="shared" si="2"/>
        <v>47</v>
      </c>
    </row>
    <row r="18" spans="1:14">
      <c r="A18" s="172" t="s">
        <v>324</v>
      </c>
      <c r="B18" s="172" t="s">
        <v>325</v>
      </c>
      <c r="C18" s="5" t="str">
        <f t="shared" ref="C18:C49" si="3">A18&amp;" "&amp;B18</f>
        <v>GRANDADAM Nancy</v>
      </c>
      <c r="D18" s="186" t="s">
        <v>9</v>
      </c>
      <c r="E18" s="144" t="s">
        <v>19</v>
      </c>
      <c r="F18" s="16">
        <f>'joueurs  '!F70</f>
        <v>38.799999999999997</v>
      </c>
      <c r="G18" s="35" t="s">
        <v>323</v>
      </c>
      <c r="H18" s="192">
        <v>48634275</v>
      </c>
      <c r="I18" s="141" t="str">
        <f t="shared" ref="I18:I49" si="4">IF(E18="H",IF(F18&lt;15.5,"H1",IF(F18&lt;24.5,"H2","H3")),IF(E18="F",IF(F18&lt;24.5,"F1","F2"),""))</f>
        <v>F2</v>
      </c>
      <c r="J18" s="5">
        <f>'Feuille saisie score '!J70</f>
        <v>17</v>
      </c>
      <c r="K18" s="5">
        <f>'Feuille saisie score '!K70</f>
        <v>51</v>
      </c>
      <c r="L18" s="5">
        <f>'Feuille saisie score '!L70</f>
        <v>12</v>
      </c>
      <c r="M18" s="5">
        <f>'Feuille saisie score '!M70</f>
        <v>35</v>
      </c>
      <c r="N18" s="5">
        <f t="shared" ref="N18:N49" si="5">K18+M18</f>
        <v>86</v>
      </c>
    </row>
    <row r="19" spans="1:14" hidden="1">
      <c r="A19" s="172" t="s">
        <v>390</v>
      </c>
      <c r="B19" s="172" t="s">
        <v>225</v>
      </c>
      <c r="C19" s="5" t="str">
        <f t="shared" si="3"/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 t="shared" si="4"/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 t="shared" si="5"/>
        <v>50</v>
      </c>
    </row>
    <row r="20" spans="1:14" ht="15.75" hidden="1">
      <c r="A20" s="175" t="s">
        <v>113</v>
      </c>
      <c r="B20" s="175" t="s">
        <v>114</v>
      </c>
      <c r="C20" s="5" t="str">
        <f t="shared" si="3"/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 t="shared" si="4"/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 t="shared" si="5"/>
        <v>35</v>
      </c>
    </row>
    <row r="21" spans="1:14" hidden="1">
      <c r="A21" s="172" t="s">
        <v>349</v>
      </c>
      <c r="B21" s="172" t="s">
        <v>350</v>
      </c>
      <c r="C21" s="5" t="str">
        <f t="shared" si="3"/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 t="shared" si="4"/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 t="shared" si="5"/>
        <v>58</v>
      </c>
    </row>
    <row r="22" spans="1:14" ht="15.75" hidden="1">
      <c r="A22" s="175" t="s">
        <v>96</v>
      </c>
      <c r="B22" s="175" t="s">
        <v>54</v>
      </c>
      <c r="C22" s="5" t="str">
        <f t="shared" si="3"/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 t="shared" si="4"/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 t="shared" si="5"/>
        <v>32</v>
      </c>
    </row>
    <row r="23" spans="1:14" ht="15.75" hidden="1">
      <c r="A23" s="173" t="s">
        <v>175</v>
      </c>
      <c r="B23" s="173" t="s">
        <v>176</v>
      </c>
      <c r="C23" s="5" t="str">
        <f t="shared" si="3"/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 t="shared" si="4"/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 t="shared" si="5"/>
        <v>52</v>
      </c>
    </row>
    <row r="24" spans="1:14" hidden="1">
      <c r="A24" s="172" t="s">
        <v>53</v>
      </c>
      <c r="B24" s="172" t="s">
        <v>54</v>
      </c>
      <c r="C24" s="5" t="str">
        <f t="shared" si="3"/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 t="shared" si="4"/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 t="shared" si="5"/>
        <v>51</v>
      </c>
    </row>
    <row r="25" spans="1:14" ht="15.75" hidden="1">
      <c r="A25" s="176" t="s">
        <v>165</v>
      </c>
      <c r="B25" s="176" t="s">
        <v>166</v>
      </c>
      <c r="C25" s="5" t="str">
        <f t="shared" si="3"/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 t="shared" si="4"/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 t="shared" si="5"/>
        <v>54</v>
      </c>
    </row>
    <row r="26" spans="1:14" hidden="1">
      <c r="A26" s="172" t="s">
        <v>15</v>
      </c>
      <c r="B26" s="172" t="s">
        <v>16</v>
      </c>
      <c r="C26" s="5" t="str">
        <f t="shared" si="3"/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 t="shared" si="4"/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 t="shared" si="5"/>
        <v>60</v>
      </c>
    </row>
    <row r="27" spans="1:14" hidden="1">
      <c r="A27" s="172" t="s">
        <v>129</v>
      </c>
      <c r="B27" s="172" t="s">
        <v>130</v>
      </c>
      <c r="C27" s="5" t="str">
        <f t="shared" si="3"/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 t="shared" si="4"/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 t="shared" si="5"/>
        <v>52</v>
      </c>
    </row>
    <row r="28" spans="1:14" hidden="1">
      <c r="A28" s="172" t="s">
        <v>247</v>
      </c>
      <c r="B28" s="172" t="s">
        <v>248</v>
      </c>
      <c r="C28" s="5" t="str">
        <f t="shared" si="3"/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 t="shared" si="4"/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 t="shared" si="5"/>
        <v>60</v>
      </c>
    </row>
    <row r="29" spans="1:14" hidden="1">
      <c r="A29" s="172" t="s">
        <v>132</v>
      </c>
      <c r="B29" s="172" t="s">
        <v>133</v>
      </c>
      <c r="C29" s="5" t="str">
        <f t="shared" si="3"/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 t="shared" si="4"/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 t="shared" si="5"/>
        <v>81</v>
      </c>
    </row>
    <row r="30" spans="1:14">
      <c r="A30" s="172" t="s">
        <v>352</v>
      </c>
      <c r="B30" s="172" t="s">
        <v>353</v>
      </c>
      <c r="C30" s="5" t="str">
        <f t="shared" si="3"/>
        <v>GROLLEAU ANNE-CECILE</v>
      </c>
      <c r="D30" s="186" t="s">
        <v>9</v>
      </c>
      <c r="E30" s="145" t="s">
        <v>19</v>
      </c>
      <c r="F30" s="16">
        <f>'joueurs  '!F72</f>
        <v>27.3</v>
      </c>
      <c r="G30" s="89" t="s">
        <v>341</v>
      </c>
      <c r="H30" s="192">
        <v>537852012</v>
      </c>
      <c r="I30" s="141" t="str">
        <f t="shared" si="4"/>
        <v>F2</v>
      </c>
      <c r="J30" s="5">
        <f>'Feuille saisie score '!J72</f>
        <v>16</v>
      </c>
      <c r="K30" s="5">
        <f>'Feuille saisie score '!K72</f>
        <v>38</v>
      </c>
      <c r="L30" s="5">
        <f>'Feuille saisie score '!L72</f>
        <v>15</v>
      </c>
      <c r="M30" s="5">
        <f>'Feuille saisie score '!M72</f>
        <v>40</v>
      </c>
      <c r="N30" s="5">
        <f t="shared" si="5"/>
        <v>78</v>
      </c>
    </row>
    <row r="31" spans="1:14" hidden="1">
      <c r="A31" s="172" t="s">
        <v>55</v>
      </c>
      <c r="B31" s="172" t="s">
        <v>57</v>
      </c>
      <c r="C31" s="5" t="str">
        <f t="shared" si="3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4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5"/>
        <v>57</v>
      </c>
    </row>
    <row r="32" spans="1:14" hidden="1">
      <c r="A32" s="172" t="s">
        <v>41</v>
      </c>
      <c r="B32" s="172" t="s">
        <v>42</v>
      </c>
      <c r="C32" s="5" t="str">
        <f t="shared" si="3"/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 t="shared" si="4"/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 t="shared" si="5"/>
        <v>62</v>
      </c>
    </row>
    <row r="33" spans="1:14" hidden="1">
      <c r="A33" s="172" t="s">
        <v>32</v>
      </c>
      <c r="B33" s="172" t="s">
        <v>33</v>
      </c>
      <c r="C33" s="5" t="str">
        <f t="shared" si="3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4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5"/>
        <v>72</v>
      </c>
    </row>
    <row r="34" spans="1:14">
      <c r="A34" s="172" t="s">
        <v>142</v>
      </c>
      <c r="B34" s="172" t="s">
        <v>143</v>
      </c>
      <c r="C34" s="5" t="str">
        <f t="shared" si="3"/>
        <v>PAUGAM  Sophie</v>
      </c>
      <c r="D34" s="186" t="s">
        <v>9</v>
      </c>
      <c r="E34" s="145" t="s">
        <v>19</v>
      </c>
      <c r="F34" s="16">
        <f>'joueurs  '!F126</f>
        <v>41.7</v>
      </c>
      <c r="G34" s="35" t="s">
        <v>139</v>
      </c>
      <c r="H34" s="192">
        <v>42327206</v>
      </c>
      <c r="I34" s="141" t="str">
        <f t="shared" si="4"/>
        <v>F2</v>
      </c>
      <c r="J34" s="5">
        <f>'Feuille saisie score '!J126</f>
        <v>12</v>
      </c>
      <c r="K34" s="5">
        <f>'Feuille saisie score '!K126</f>
        <v>46</v>
      </c>
      <c r="L34" s="5">
        <f>'Feuille saisie score '!L126</f>
        <v>8</v>
      </c>
      <c r="M34" s="5">
        <f>'Feuille saisie score '!M126</f>
        <v>32</v>
      </c>
      <c r="N34" s="5">
        <f t="shared" si="5"/>
        <v>78</v>
      </c>
    </row>
    <row r="35" spans="1:14" hidden="1">
      <c r="A35" s="172" t="s">
        <v>249</v>
      </c>
      <c r="B35" s="172" t="s">
        <v>250</v>
      </c>
      <c r="C35" s="5" t="str">
        <f t="shared" si="3"/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 t="shared" si="4"/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 t="shared" si="5"/>
        <v>55</v>
      </c>
    </row>
    <row r="36" spans="1:14" hidden="1">
      <c r="A36" s="172" t="s">
        <v>274</v>
      </c>
      <c r="B36" s="172" t="s">
        <v>275</v>
      </c>
      <c r="C36" s="5" t="str">
        <f t="shared" si="3"/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 t="shared" si="4"/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 t="shared" si="5"/>
        <v>50</v>
      </c>
    </row>
    <row r="37" spans="1:14" hidden="1">
      <c r="A37" s="172" t="s">
        <v>45</v>
      </c>
      <c r="B37" s="172" t="s">
        <v>46</v>
      </c>
      <c r="C37" s="5" t="str">
        <f t="shared" si="3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4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5"/>
        <v>51</v>
      </c>
    </row>
    <row r="38" spans="1:14" hidden="1">
      <c r="A38" s="172" t="s">
        <v>215</v>
      </c>
      <c r="B38" s="172" t="s">
        <v>216</v>
      </c>
      <c r="C38" s="5" t="str">
        <f t="shared" si="3"/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si="4"/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si="5"/>
        <v>56</v>
      </c>
    </row>
    <row r="39" spans="1:14">
      <c r="A39" s="172" t="s">
        <v>69</v>
      </c>
      <c r="B39" s="172" t="s">
        <v>70</v>
      </c>
      <c r="C39" s="5" t="str">
        <f t="shared" si="3"/>
        <v>HOUET Elodie</v>
      </c>
      <c r="D39" s="186" t="s">
        <v>9</v>
      </c>
      <c r="E39" s="95" t="s">
        <v>19</v>
      </c>
      <c r="F39" s="16">
        <f>'joueurs  '!F79</f>
        <v>49</v>
      </c>
      <c r="G39" s="14" t="s">
        <v>60</v>
      </c>
      <c r="H39" s="192">
        <v>524317384</v>
      </c>
      <c r="I39" s="141" t="str">
        <f t="shared" si="4"/>
        <v>F2</v>
      </c>
      <c r="J39" s="5">
        <f>'Feuille saisie score '!J79</f>
        <v>11</v>
      </c>
      <c r="K39" s="5">
        <f>'Feuille saisie score '!K79</f>
        <v>43</v>
      </c>
      <c r="L39" s="5">
        <f>'Feuille saisie score '!L79</f>
        <v>4</v>
      </c>
      <c r="M39" s="5">
        <f>'Feuille saisie score '!M79</f>
        <v>33</v>
      </c>
      <c r="N39" s="5">
        <f t="shared" si="5"/>
        <v>76</v>
      </c>
    </row>
    <row r="40" spans="1:14" ht="15.75" hidden="1">
      <c r="A40" s="173" t="s">
        <v>197</v>
      </c>
      <c r="B40" s="173" t="s">
        <v>154</v>
      </c>
      <c r="C40" s="5" t="str">
        <f t="shared" si="3"/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 t="shared" si="4"/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 t="shared" si="5"/>
        <v>51</v>
      </c>
    </row>
    <row r="41" spans="1:14" hidden="1">
      <c r="A41" s="172" t="s">
        <v>12</v>
      </c>
      <c r="B41" s="172" t="s">
        <v>13</v>
      </c>
      <c r="C41" s="5" t="str">
        <f t="shared" si="3"/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 t="shared" si="4"/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 t="shared" si="5"/>
        <v>85</v>
      </c>
    </row>
    <row r="42" spans="1:14" hidden="1">
      <c r="A42" s="172" t="s">
        <v>151</v>
      </c>
      <c r="B42" s="172" t="s">
        <v>152</v>
      </c>
      <c r="C42" s="5" t="str">
        <f t="shared" si="3"/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 t="shared" si="4"/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 t="shared" si="5"/>
        <v>86</v>
      </c>
    </row>
    <row r="43" spans="1:14" hidden="1">
      <c r="A43" s="172" t="s">
        <v>379</v>
      </c>
      <c r="B43" s="172" t="s">
        <v>380</v>
      </c>
      <c r="C43" s="5" t="str">
        <f t="shared" si="3"/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 t="shared" si="4"/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 t="shared" si="5"/>
        <v>73</v>
      </c>
    </row>
    <row r="44" spans="1:14" hidden="1">
      <c r="A44" s="172" t="s">
        <v>294</v>
      </c>
      <c r="B44" s="172" t="s">
        <v>295</v>
      </c>
      <c r="C44" s="5" t="str">
        <f t="shared" si="3"/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 t="shared" si="4"/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 t="shared" si="5"/>
        <v>74</v>
      </c>
    </row>
    <row r="45" spans="1:14" ht="15.75" hidden="1">
      <c r="A45" s="175" t="s">
        <v>107</v>
      </c>
      <c r="B45" s="175" t="s">
        <v>108</v>
      </c>
      <c r="C45" s="5" t="str">
        <f t="shared" si="3"/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 t="shared" si="4"/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 t="shared" si="5"/>
        <v>34</v>
      </c>
    </row>
    <row r="46" spans="1:14" hidden="1">
      <c r="A46" s="172" t="s">
        <v>375</v>
      </c>
      <c r="B46" s="172" t="s">
        <v>376</v>
      </c>
      <c r="C46" s="5" t="str">
        <f t="shared" si="3"/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 t="shared" si="4"/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 t="shared" si="5"/>
        <v>59</v>
      </c>
    </row>
    <row r="47" spans="1:14" hidden="1">
      <c r="A47" s="179" t="s">
        <v>301</v>
      </c>
      <c r="B47" s="179" t="s">
        <v>64</v>
      </c>
      <c r="C47" s="5" t="str">
        <f t="shared" si="3"/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 t="shared" si="4"/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 t="shared" si="5"/>
        <v>72</v>
      </c>
    </row>
    <row r="48" spans="1:14" hidden="1">
      <c r="A48" s="172" t="s">
        <v>290</v>
      </c>
      <c r="B48" s="172" t="s">
        <v>291</v>
      </c>
      <c r="C48" s="5" t="str">
        <f t="shared" si="3"/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 t="shared" si="4"/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 t="shared" si="5"/>
        <v>65</v>
      </c>
    </row>
    <row r="49" spans="1:14" hidden="1">
      <c r="A49" s="172" t="s">
        <v>362</v>
      </c>
      <c r="B49" s="172" t="s">
        <v>237</v>
      </c>
      <c r="C49" s="5" t="str">
        <f t="shared" si="3"/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 t="shared" si="4"/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 t="shared" si="5"/>
        <v>71</v>
      </c>
    </row>
    <row r="50" spans="1:14" hidden="1">
      <c r="A50" s="172" t="s">
        <v>150</v>
      </c>
      <c r="B50" s="172" t="s">
        <v>28</v>
      </c>
      <c r="C50" s="5" t="str">
        <f t="shared" ref="C50:C81" si="6">A50&amp;" "&amp;B50</f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 t="shared" ref="I50:I81" si="7">IF(E50="H",IF(F50&lt;15.5,"H1",IF(F50&lt;24.5,"H2","H3")),IF(E50="F",IF(F50&lt;24.5,"F1","F2"),""))</f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 t="shared" ref="N50:N81" si="8">K50+M50</f>
        <v>47</v>
      </c>
    </row>
    <row r="51" spans="1:14" ht="15.75" hidden="1">
      <c r="A51" s="176" t="s">
        <v>158</v>
      </c>
      <c r="B51" s="176" t="s">
        <v>159</v>
      </c>
      <c r="C51" s="5" t="str">
        <f t="shared" si="6"/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 t="shared" si="7"/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 t="shared" si="8"/>
        <v>62</v>
      </c>
    </row>
    <row r="52" spans="1:14" ht="15.75" hidden="1">
      <c r="A52" s="176" t="s">
        <v>158</v>
      </c>
      <c r="B52" s="176" t="s">
        <v>162</v>
      </c>
      <c r="C52" s="5" t="str">
        <f t="shared" si="6"/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 t="shared" si="7"/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 t="shared" si="8"/>
        <v>68</v>
      </c>
    </row>
    <row r="53" spans="1:14" hidden="1">
      <c r="A53" s="172" t="s">
        <v>356</v>
      </c>
      <c r="B53" s="172" t="s">
        <v>268</v>
      </c>
      <c r="C53" s="5" t="str">
        <f t="shared" si="6"/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 t="shared" si="7"/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 t="shared" si="8"/>
        <v>67</v>
      </c>
    </row>
    <row r="54" spans="1:14" ht="15.75" hidden="1">
      <c r="A54" s="180" t="s">
        <v>187</v>
      </c>
      <c r="B54" s="180" t="s">
        <v>188</v>
      </c>
      <c r="C54" s="5" t="str">
        <f t="shared" si="6"/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 t="shared" si="7"/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 t="shared" si="8"/>
        <v>51</v>
      </c>
    </row>
    <row r="55" spans="1:14" hidden="1">
      <c r="A55" s="174" t="s">
        <v>211</v>
      </c>
      <c r="B55" s="174" t="s">
        <v>212</v>
      </c>
      <c r="C55" s="5" t="str">
        <f t="shared" si="6"/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 t="shared" si="7"/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 t="shared" si="8"/>
        <v>72</v>
      </c>
    </row>
    <row r="56" spans="1:14" ht="15.75" hidden="1">
      <c r="A56" s="175" t="s">
        <v>94</v>
      </c>
      <c r="B56" s="175" t="s">
        <v>95</v>
      </c>
      <c r="C56" s="5" t="str">
        <f t="shared" si="6"/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 t="shared" si="7"/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 t="shared" si="8"/>
        <v>79</v>
      </c>
    </row>
    <row r="57" spans="1:14" hidden="1">
      <c r="A57" s="172" t="s">
        <v>321</v>
      </c>
      <c r="B57" s="172" t="s">
        <v>322</v>
      </c>
      <c r="C57" s="5" t="str">
        <f t="shared" si="6"/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 t="shared" si="7"/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 t="shared" si="8"/>
        <v>73</v>
      </c>
    </row>
    <row r="58" spans="1:14" ht="15.75" hidden="1">
      <c r="A58" s="175" t="s">
        <v>111</v>
      </c>
      <c r="B58" s="175" t="s">
        <v>112</v>
      </c>
      <c r="C58" s="5" t="str">
        <f t="shared" si="6"/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 t="shared" si="7"/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 t="shared" si="8"/>
        <v>57</v>
      </c>
    </row>
    <row r="59" spans="1:14" hidden="1">
      <c r="A59" s="181" t="s">
        <v>296</v>
      </c>
      <c r="B59" s="181" t="s">
        <v>297</v>
      </c>
      <c r="C59" s="5" t="str">
        <f t="shared" si="6"/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 t="shared" si="7"/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 t="shared" si="8"/>
        <v>54</v>
      </c>
    </row>
    <row r="60" spans="1:14" ht="15.75" hidden="1">
      <c r="A60" s="175" t="s">
        <v>88</v>
      </c>
      <c r="B60" s="175" t="s">
        <v>89</v>
      </c>
      <c r="C60" s="5" t="str">
        <f t="shared" si="6"/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 t="shared" si="7"/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 t="shared" si="8"/>
        <v>65</v>
      </c>
    </row>
    <row r="61" spans="1:14" hidden="1">
      <c r="A61" s="172" t="s">
        <v>262</v>
      </c>
      <c r="B61" s="172" t="s">
        <v>263</v>
      </c>
      <c r="C61" s="5" t="str">
        <f t="shared" si="6"/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 t="shared" si="7"/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 t="shared" si="8"/>
        <v>60</v>
      </c>
    </row>
    <row r="62" spans="1:14">
      <c r="A62" s="172" t="s">
        <v>61</v>
      </c>
      <c r="B62" s="172" t="s">
        <v>62</v>
      </c>
      <c r="C62" s="5" t="str">
        <f t="shared" si="6"/>
        <v>SBERRO Sandra</v>
      </c>
      <c r="D62" s="186" t="s">
        <v>9</v>
      </c>
      <c r="E62" s="95" t="s">
        <v>19</v>
      </c>
      <c r="F62" s="16">
        <f>'joueurs  '!F152</f>
        <v>39.799999999999997</v>
      </c>
      <c r="G62" s="14" t="s">
        <v>60</v>
      </c>
      <c r="H62" s="192">
        <v>541155259</v>
      </c>
      <c r="I62" s="141" t="str">
        <f t="shared" si="7"/>
        <v>F2</v>
      </c>
      <c r="J62" s="5">
        <f>'Feuille saisie score '!J152</f>
        <v>10</v>
      </c>
      <c r="K62" s="5">
        <f>'Feuille saisie score '!K152</f>
        <v>43</v>
      </c>
      <c r="L62" s="5">
        <f>'Feuille saisie score '!L152</f>
        <v>8</v>
      </c>
      <c r="M62" s="5">
        <f>'Feuille saisie score '!M152</f>
        <v>32</v>
      </c>
      <c r="N62" s="5">
        <f t="shared" si="8"/>
        <v>75</v>
      </c>
    </row>
    <row r="63" spans="1:14">
      <c r="A63" s="172" t="s">
        <v>217</v>
      </c>
      <c r="B63" s="172" t="s">
        <v>218</v>
      </c>
      <c r="C63" s="5" t="str">
        <f t="shared" si="6"/>
        <v>MATTEI VERONIQUE</v>
      </c>
      <c r="D63" s="186" t="s">
        <v>9</v>
      </c>
      <c r="E63" s="149" t="s">
        <v>19</v>
      </c>
      <c r="F63" s="16">
        <f>'joueurs  '!F110</f>
        <v>36.4</v>
      </c>
      <c r="G63" s="57" t="s">
        <v>213</v>
      </c>
      <c r="H63" s="205" t="s">
        <v>219</v>
      </c>
      <c r="I63" s="141" t="str">
        <f t="shared" si="7"/>
        <v>F2</v>
      </c>
      <c r="J63" s="5">
        <f>'Feuille saisie score '!J110</f>
        <v>10</v>
      </c>
      <c r="K63" s="5">
        <f>'Feuille saisie score '!K110</f>
        <v>42</v>
      </c>
      <c r="L63" s="5">
        <f>'Feuille saisie score '!L110</f>
        <v>6</v>
      </c>
      <c r="M63" s="5">
        <f>'Feuille saisie score '!M110</f>
        <v>30</v>
      </c>
      <c r="N63" s="5">
        <f t="shared" si="8"/>
        <v>72</v>
      </c>
    </row>
    <row r="64" spans="1:14" hidden="1">
      <c r="A64" s="174" t="s">
        <v>58</v>
      </c>
      <c r="B64" s="174" t="s">
        <v>59</v>
      </c>
      <c r="C64" s="5" t="str">
        <f t="shared" si="6"/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 t="shared" si="7"/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 t="shared" si="8"/>
        <v>62</v>
      </c>
    </row>
    <row r="65" spans="1:14" hidden="1">
      <c r="A65" s="172" t="s">
        <v>342</v>
      </c>
      <c r="B65" s="172" t="s">
        <v>343</v>
      </c>
      <c r="C65" s="5" t="str">
        <f t="shared" si="6"/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 t="shared" si="7"/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 t="shared" si="8"/>
        <v>76</v>
      </c>
    </row>
    <row r="66" spans="1:14" hidden="1">
      <c r="A66" s="172" t="s">
        <v>245</v>
      </c>
      <c r="B66" s="172" t="s">
        <v>246</v>
      </c>
      <c r="C66" s="5" t="str">
        <f t="shared" si="6"/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 t="shared" si="7"/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 t="shared" si="8"/>
        <v>74</v>
      </c>
    </row>
    <row r="67" spans="1:14" hidden="1">
      <c r="A67" s="172" t="s">
        <v>292</v>
      </c>
      <c r="B67" s="172" t="s">
        <v>293</v>
      </c>
      <c r="C67" s="5" t="str">
        <f t="shared" si="6"/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 t="shared" si="7"/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 t="shared" si="8"/>
        <v>65</v>
      </c>
    </row>
    <row r="68" spans="1:14" hidden="1">
      <c r="A68" s="172" t="s">
        <v>71</v>
      </c>
      <c r="B68" s="172" t="s">
        <v>72</v>
      </c>
      <c r="C68" s="5" t="str">
        <f t="shared" si="6"/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 t="shared" si="7"/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 t="shared" si="8"/>
        <v>49</v>
      </c>
    </row>
    <row r="69" spans="1:14" hidden="1">
      <c r="A69" s="172" t="s">
        <v>258</v>
      </c>
      <c r="B69" s="172" t="s">
        <v>259</v>
      </c>
      <c r="C69" s="5" t="str">
        <f t="shared" si="6"/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 t="shared" si="7"/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 t="shared" si="8"/>
        <v>59</v>
      </c>
    </row>
    <row r="70" spans="1:14" hidden="1">
      <c r="A70" s="172" t="s">
        <v>49</v>
      </c>
      <c r="B70" s="172" t="s">
        <v>50</v>
      </c>
      <c r="C70" s="5" t="str">
        <f t="shared" si="6"/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 t="shared" si="7"/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 t="shared" si="8"/>
        <v>31</v>
      </c>
    </row>
    <row r="71" spans="1:14">
      <c r="A71" s="172" t="s">
        <v>229</v>
      </c>
      <c r="B71" s="172" t="s">
        <v>230</v>
      </c>
      <c r="C71" s="5" t="str">
        <f t="shared" si="6"/>
        <v>BENOIT Christine</v>
      </c>
      <c r="D71" s="186" t="s">
        <v>9</v>
      </c>
      <c r="E71" s="62" t="s">
        <v>19</v>
      </c>
      <c r="F71" s="16">
        <f>'joueurs  '!F17</f>
        <v>40</v>
      </c>
      <c r="G71" s="61" t="s">
        <v>228</v>
      </c>
      <c r="H71" s="194">
        <v>522770334</v>
      </c>
      <c r="I71" s="141" t="str">
        <f t="shared" si="7"/>
        <v>F2</v>
      </c>
      <c r="J71" s="5">
        <f>'Feuille saisie score '!J17</f>
        <v>8</v>
      </c>
      <c r="K71" s="5">
        <f>'Feuille saisie score '!K17</f>
        <v>38</v>
      </c>
      <c r="L71" s="5">
        <f>'Feuille saisie score '!L17</f>
        <v>7</v>
      </c>
      <c r="M71" s="5">
        <f>'Feuille saisie score '!M17</f>
        <v>30</v>
      </c>
      <c r="N71" s="5">
        <f t="shared" si="8"/>
        <v>68</v>
      </c>
    </row>
    <row r="72" spans="1:14" hidden="1">
      <c r="A72" s="172" t="s">
        <v>324</v>
      </c>
      <c r="B72" s="172" t="s">
        <v>50</v>
      </c>
      <c r="C72" s="5" t="str">
        <f t="shared" si="6"/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 t="shared" si="7"/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 t="shared" si="8"/>
        <v>65</v>
      </c>
    </row>
    <row r="73" spans="1:14">
      <c r="A73" s="172" t="s">
        <v>347</v>
      </c>
      <c r="B73" s="172" t="s">
        <v>348</v>
      </c>
      <c r="C73" s="5" t="str">
        <f t="shared" si="6"/>
        <v>REIS NATHALIE</v>
      </c>
      <c r="D73" s="186" t="s">
        <v>9</v>
      </c>
      <c r="E73" s="145" t="s">
        <v>19</v>
      </c>
      <c r="F73" s="16">
        <f>'joueurs  '!F141</f>
        <v>43.4</v>
      </c>
      <c r="G73" s="89" t="s">
        <v>341</v>
      </c>
      <c r="H73" s="192">
        <v>43027342</v>
      </c>
      <c r="I73" s="141" t="str">
        <f t="shared" si="7"/>
        <v>F2</v>
      </c>
      <c r="J73" s="5">
        <f>'Feuille saisie score '!J141</f>
        <v>8</v>
      </c>
      <c r="K73" s="5">
        <f>'Feuille saisie score '!K141</f>
        <v>38</v>
      </c>
      <c r="L73" s="5">
        <f>'Feuille saisie score '!L141</f>
        <v>3</v>
      </c>
      <c r="M73" s="5">
        <f>'Feuille saisie score '!M141</f>
        <v>30</v>
      </c>
      <c r="N73" s="5">
        <f t="shared" si="8"/>
        <v>68</v>
      </c>
    </row>
    <row r="74" spans="1:14" ht="15.75" hidden="1">
      <c r="A74" s="178" t="s">
        <v>121</v>
      </c>
      <c r="B74" s="178" t="s">
        <v>122</v>
      </c>
      <c r="C74" s="5" t="str">
        <f t="shared" si="6"/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 t="shared" si="7"/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 t="shared" si="8"/>
        <v>61</v>
      </c>
    </row>
    <row r="75" spans="1:14" hidden="1">
      <c r="A75" s="172" t="s">
        <v>282</v>
      </c>
      <c r="B75" s="172" t="s">
        <v>283</v>
      </c>
      <c r="C75" s="5" t="str">
        <f t="shared" si="6"/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 t="shared" si="7"/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 t="shared" si="8"/>
        <v>51</v>
      </c>
    </row>
    <row r="76" spans="1:14" hidden="1">
      <c r="A76" s="172" t="s">
        <v>360</v>
      </c>
      <c r="B76" s="172" t="s">
        <v>361</v>
      </c>
      <c r="C76" s="5" t="str">
        <f t="shared" si="6"/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 t="shared" si="7"/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 t="shared" si="8"/>
        <v>77</v>
      </c>
    </row>
    <row r="77" spans="1:14" hidden="1">
      <c r="A77" s="177" t="s">
        <v>299</v>
      </c>
      <c r="B77" s="177" t="s">
        <v>300</v>
      </c>
      <c r="C77" s="5" t="str">
        <f t="shared" si="6"/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 t="shared" si="7"/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 t="shared" si="8"/>
        <v>79</v>
      </c>
    </row>
    <row r="78" spans="1:14" hidden="1">
      <c r="A78" s="172" t="s">
        <v>220</v>
      </c>
      <c r="B78" s="172" t="s">
        <v>221</v>
      </c>
      <c r="C78" s="5" t="str">
        <f t="shared" si="6"/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 t="shared" si="7"/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 t="shared" si="8"/>
        <v>48</v>
      </c>
    </row>
    <row r="79" spans="1:14" hidden="1">
      <c r="A79" s="172" t="s">
        <v>373</v>
      </c>
      <c r="B79" s="172" t="s">
        <v>374</v>
      </c>
      <c r="C79" s="5" t="str">
        <f t="shared" si="6"/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 t="shared" si="7"/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 t="shared" si="8"/>
        <v>51</v>
      </c>
    </row>
    <row r="80" spans="1:14" ht="15.75">
      <c r="A80" s="178" t="s">
        <v>82</v>
      </c>
      <c r="B80" s="178" t="s">
        <v>83</v>
      </c>
      <c r="C80" s="5" t="str">
        <f t="shared" si="6"/>
        <v>COUTURIER Bénédicte</v>
      </c>
      <c r="D80" s="187" t="s">
        <v>9</v>
      </c>
      <c r="E80" s="142" t="s">
        <v>19</v>
      </c>
      <c r="F80" s="16">
        <f>'joueurs  '!F38</f>
        <v>38.5</v>
      </c>
      <c r="G80" s="86" t="s">
        <v>78</v>
      </c>
      <c r="H80" s="198">
        <v>544388225</v>
      </c>
      <c r="I80" s="141" t="str">
        <f t="shared" si="7"/>
        <v>F2</v>
      </c>
      <c r="J80" s="5">
        <f>'Feuille saisie score '!J38</f>
        <v>7</v>
      </c>
      <c r="K80" s="5">
        <f>'Feuille saisie score '!K38</f>
        <v>34</v>
      </c>
      <c r="L80" s="5">
        <f>'Feuille saisie score '!L38</f>
        <v>5</v>
      </c>
      <c r="M80" s="5">
        <f>'Feuille saisie score '!M38</f>
        <v>30</v>
      </c>
      <c r="N80" s="5">
        <f t="shared" si="8"/>
        <v>64</v>
      </c>
    </row>
    <row r="81" spans="1:14" hidden="1">
      <c r="A81" s="172" t="s">
        <v>393</v>
      </c>
      <c r="B81" s="172" t="s">
        <v>28</v>
      </c>
      <c r="C81" s="5" t="str">
        <f t="shared" si="6"/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 t="shared" si="7"/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 t="shared" si="8"/>
        <v>44</v>
      </c>
    </row>
    <row r="82" spans="1:14" hidden="1">
      <c r="A82" s="172" t="s">
        <v>366</v>
      </c>
      <c r="B82" s="172" t="s">
        <v>367</v>
      </c>
      <c r="C82" s="5" t="str">
        <f t="shared" ref="C82:C113" si="9">A82&amp;" "&amp;B82</f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 t="shared" ref="I82:I113" si="10">IF(E82="H",IF(F82&lt;15.5,"H1",IF(F82&lt;24.5,"H2","H3")),IF(E82="F",IF(F82&lt;24.5,"F1","F2"),""))</f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 t="shared" ref="N82:N113" si="11">K82+M82</f>
        <v>59</v>
      </c>
    </row>
    <row r="83" spans="1:14" ht="15.75" hidden="1">
      <c r="A83" s="175" t="s">
        <v>179</v>
      </c>
      <c r="B83" s="175" t="s">
        <v>180</v>
      </c>
      <c r="C83" s="5" t="str">
        <f t="shared" si="9"/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 t="shared" si="10"/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 t="shared" si="11"/>
        <v>86</v>
      </c>
    </row>
    <row r="84" spans="1:14" hidden="1">
      <c r="A84" s="172" t="s">
        <v>29</v>
      </c>
      <c r="B84" s="172" t="s">
        <v>30</v>
      </c>
      <c r="C84" s="5" t="str">
        <f t="shared" si="9"/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 t="shared" si="10"/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 t="shared" si="11"/>
        <v>58</v>
      </c>
    </row>
    <row r="85" spans="1:14" hidden="1">
      <c r="A85" s="172" t="s">
        <v>411</v>
      </c>
      <c r="B85" s="172" t="s">
        <v>412</v>
      </c>
      <c r="C85" s="5" t="str">
        <f t="shared" si="9"/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 t="shared" si="10"/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 t="shared" si="11"/>
        <v>17</v>
      </c>
    </row>
    <row r="86" spans="1:14" hidden="1">
      <c r="A86" s="172" t="s">
        <v>240</v>
      </c>
      <c r="B86" s="172" t="s">
        <v>93</v>
      </c>
      <c r="C86" s="5" t="str">
        <f t="shared" si="9"/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 t="shared" si="10"/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 t="shared" si="11"/>
        <v>63</v>
      </c>
    </row>
    <row r="87" spans="1:14" hidden="1">
      <c r="A87" s="172" t="s">
        <v>313</v>
      </c>
      <c r="B87" s="172" t="s">
        <v>237</v>
      </c>
      <c r="C87" s="5" t="str">
        <f t="shared" si="9"/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 t="shared" si="10"/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 t="shared" si="11"/>
        <v>54</v>
      </c>
    </row>
    <row r="88" spans="1:14" hidden="1">
      <c r="A88" s="172" t="s">
        <v>73</v>
      </c>
      <c r="B88" s="172" t="s">
        <v>74</v>
      </c>
      <c r="C88" s="5" t="str">
        <f t="shared" si="9"/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 t="shared" si="10"/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 t="shared" si="11"/>
        <v>32</v>
      </c>
    </row>
    <row r="89" spans="1:14" ht="15.75" hidden="1">
      <c r="A89" s="175" t="s">
        <v>98</v>
      </c>
      <c r="B89" s="175" t="s">
        <v>99</v>
      </c>
      <c r="C89" s="5" t="str">
        <f t="shared" si="9"/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 t="shared" si="10"/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 t="shared" si="11"/>
        <v>32</v>
      </c>
    </row>
    <row r="90" spans="1:14" hidden="1">
      <c r="A90" s="172" t="s">
        <v>47</v>
      </c>
      <c r="B90" s="172" t="s">
        <v>48</v>
      </c>
      <c r="C90" s="5" t="str">
        <f t="shared" si="9"/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 t="shared" si="10"/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 t="shared" si="11"/>
        <v>52</v>
      </c>
    </row>
    <row r="91" spans="1:14" hidden="1">
      <c r="A91" s="174" t="s">
        <v>243</v>
      </c>
      <c r="B91" s="174" t="s">
        <v>64</v>
      </c>
      <c r="C91" s="5" t="str">
        <f t="shared" si="9"/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 t="shared" si="10"/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 t="shared" si="11"/>
        <v>58</v>
      </c>
    </row>
    <row r="92" spans="1:14" hidden="1">
      <c r="A92" s="172" t="s">
        <v>222</v>
      </c>
      <c r="B92" s="172" t="s">
        <v>223</v>
      </c>
      <c r="C92" s="5" t="str">
        <f t="shared" si="9"/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 t="shared" si="10"/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 t="shared" si="11"/>
        <v>56</v>
      </c>
    </row>
    <row r="93" spans="1:14" hidden="1">
      <c r="A93" s="172" t="s">
        <v>38</v>
      </c>
      <c r="B93" s="172" t="s">
        <v>39</v>
      </c>
      <c r="C93" s="5" t="str">
        <f t="shared" si="9"/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 t="shared" si="10"/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 t="shared" si="11"/>
        <v>60</v>
      </c>
    </row>
    <row r="94" spans="1:14" hidden="1">
      <c r="A94" s="172" t="s">
        <v>40</v>
      </c>
      <c r="B94" s="172" t="s">
        <v>16</v>
      </c>
      <c r="C94" s="5" t="str">
        <f t="shared" si="9"/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 t="shared" si="10"/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 t="shared" si="11"/>
        <v>92</v>
      </c>
    </row>
    <row r="95" spans="1:14">
      <c r="A95" s="174" t="s">
        <v>284</v>
      </c>
      <c r="B95" s="174" t="s">
        <v>285</v>
      </c>
      <c r="C95" s="5" t="str">
        <f t="shared" si="9"/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 t="shared" si="10"/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 t="shared" si="11"/>
        <v>60</v>
      </c>
    </row>
    <row r="96" spans="1:14" hidden="1">
      <c r="A96" s="172" t="s">
        <v>284</v>
      </c>
      <c r="B96" s="172" t="s">
        <v>346</v>
      </c>
      <c r="C96" s="5" t="str">
        <f t="shared" si="9"/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 t="shared" si="10"/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 t="shared" si="11"/>
        <v>65</v>
      </c>
    </row>
    <row r="97" spans="1:14" hidden="1">
      <c r="A97" s="174" t="s">
        <v>336</v>
      </c>
      <c r="B97" s="174" t="s">
        <v>337</v>
      </c>
      <c r="C97" s="5" t="str">
        <f t="shared" si="9"/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 t="shared" si="10"/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 t="shared" si="11"/>
        <v>60</v>
      </c>
    </row>
    <row r="98" spans="1:14" hidden="1">
      <c r="A98" s="172" t="s">
        <v>344</v>
      </c>
      <c r="B98" s="172" t="s">
        <v>222</v>
      </c>
      <c r="C98" s="5" t="str">
        <f t="shared" si="9"/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 t="shared" si="10"/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 t="shared" si="11"/>
        <v>63</v>
      </c>
    </row>
    <row r="99" spans="1:14" hidden="1">
      <c r="A99" s="172" t="s">
        <v>36</v>
      </c>
      <c r="B99" s="172" t="s">
        <v>37</v>
      </c>
      <c r="C99" s="5" t="str">
        <f t="shared" si="9"/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 t="shared" si="10"/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 t="shared" si="11"/>
        <v>72</v>
      </c>
    </row>
    <row r="100" spans="1:14" hidden="1">
      <c r="A100" s="182" t="s">
        <v>7</v>
      </c>
      <c r="B100" s="182" t="s">
        <v>8</v>
      </c>
      <c r="C100" s="5" t="str">
        <f t="shared" si="9"/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 t="shared" si="10"/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 t="shared" si="11"/>
        <v>64</v>
      </c>
    </row>
    <row r="101" spans="1:14" ht="30" hidden="1">
      <c r="A101" s="173" t="s">
        <v>194</v>
      </c>
      <c r="B101" s="173" t="s">
        <v>195</v>
      </c>
      <c r="C101" s="5" t="str">
        <f t="shared" si="9"/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 t="shared" si="10"/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 t="shared" si="11"/>
        <v>58</v>
      </c>
    </row>
    <row r="102" spans="1:14" hidden="1">
      <c r="A102" s="172" t="s">
        <v>233</v>
      </c>
      <c r="B102" s="172" t="s">
        <v>234</v>
      </c>
      <c r="C102" s="5" t="str">
        <f t="shared" si="9"/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 t="shared" si="10"/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 t="shared" si="11"/>
        <v>53</v>
      </c>
    </row>
    <row r="103" spans="1:14" hidden="1">
      <c r="A103" s="172" t="s">
        <v>126</v>
      </c>
      <c r="B103" s="172" t="s">
        <v>127</v>
      </c>
      <c r="C103" s="5" t="str">
        <f t="shared" si="9"/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 t="shared" si="10"/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 t="shared" si="11"/>
        <v>54</v>
      </c>
    </row>
    <row r="104" spans="1:14" ht="15.75" hidden="1">
      <c r="A104" s="178" t="s">
        <v>117</v>
      </c>
      <c r="B104" s="178" t="s">
        <v>118</v>
      </c>
      <c r="C104" s="5" t="str">
        <f t="shared" si="9"/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 t="shared" si="10"/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 t="shared" si="11"/>
        <v>51</v>
      </c>
    </row>
    <row r="105" spans="1:14" hidden="1">
      <c r="A105" s="172" t="s">
        <v>241</v>
      </c>
      <c r="B105" s="172" t="s">
        <v>112</v>
      </c>
      <c r="C105" s="5" t="str">
        <f t="shared" si="9"/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 t="shared" si="10"/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 t="shared" si="11"/>
        <v>59</v>
      </c>
    </row>
    <row r="106" spans="1:14" hidden="1">
      <c r="A106" s="172" t="s">
        <v>242</v>
      </c>
      <c r="B106" s="172" t="s">
        <v>166</v>
      </c>
      <c r="C106" s="5" t="str">
        <f t="shared" si="9"/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 t="shared" si="10"/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 t="shared" si="11"/>
        <v>50</v>
      </c>
    </row>
    <row r="107" spans="1:14" hidden="1">
      <c r="A107" s="172" t="s">
        <v>63</v>
      </c>
      <c r="B107" s="172" t="s">
        <v>64</v>
      </c>
      <c r="C107" s="5" t="str">
        <f t="shared" si="9"/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 t="shared" si="10"/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 t="shared" si="11"/>
        <v>36</v>
      </c>
    </row>
    <row r="108" spans="1:14" hidden="1">
      <c r="A108" s="172" t="s">
        <v>308</v>
      </c>
      <c r="B108" s="172" t="s">
        <v>309</v>
      </c>
      <c r="C108" s="5" t="str">
        <f t="shared" si="9"/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 t="shared" si="10"/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 t="shared" si="11"/>
        <v>56</v>
      </c>
    </row>
    <row r="109" spans="1:14" ht="15.75" hidden="1">
      <c r="A109" s="183" t="s">
        <v>153</v>
      </c>
      <c r="B109" s="183" t="s">
        <v>154</v>
      </c>
      <c r="C109" s="5" t="str">
        <f t="shared" si="9"/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 t="shared" si="10"/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 t="shared" si="11"/>
        <v>69</v>
      </c>
    </row>
    <row r="110" spans="1:14" hidden="1">
      <c r="A110" s="174" t="s">
        <v>254</v>
      </c>
      <c r="B110" s="174" t="s">
        <v>180</v>
      </c>
      <c r="C110" s="5" t="str">
        <f t="shared" si="9"/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 t="shared" si="10"/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 t="shared" si="11"/>
        <v>49</v>
      </c>
    </row>
    <row r="111" spans="1:14">
      <c r="A111" s="172" t="s">
        <v>330</v>
      </c>
      <c r="B111" s="172" t="s">
        <v>331</v>
      </c>
      <c r="C111" s="5" t="str">
        <f t="shared" si="9"/>
        <v>FERRIERES Regine</v>
      </c>
      <c r="D111" s="186" t="s">
        <v>9</v>
      </c>
      <c r="E111" s="144" t="s">
        <v>19</v>
      </c>
      <c r="F111" s="16">
        <f>'joueurs  '!F61</f>
        <v>32.4</v>
      </c>
      <c r="G111" s="35" t="s">
        <v>323</v>
      </c>
      <c r="H111" s="192">
        <v>43526302</v>
      </c>
      <c r="I111" s="141" t="str">
        <f t="shared" si="10"/>
        <v>F2</v>
      </c>
      <c r="J111" s="5">
        <f>'Feuille saisie score '!J61</f>
        <v>5</v>
      </c>
      <c r="K111" s="5">
        <f>'Feuille saisie score '!K61</f>
        <v>30</v>
      </c>
      <c r="L111" s="5">
        <f>'Feuille saisie score '!L61</f>
        <v>1</v>
      </c>
      <c r="M111" s="5">
        <f>'Feuille saisie score '!M61</f>
        <v>20</v>
      </c>
      <c r="N111" s="5">
        <f t="shared" si="11"/>
        <v>50</v>
      </c>
    </row>
    <row r="112" spans="1:14" hidden="1">
      <c r="A112" s="172" t="s">
        <v>34</v>
      </c>
      <c r="B112" s="172" t="s">
        <v>35</v>
      </c>
      <c r="C112" s="5" t="str">
        <f t="shared" si="9"/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 t="shared" si="10"/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 t="shared" si="11"/>
        <v>74</v>
      </c>
    </row>
    <row r="113" spans="1:14" ht="15.75" hidden="1">
      <c r="A113" s="178" t="s">
        <v>79</v>
      </c>
      <c r="B113" s="178" t="s">
        <v>72</v>
      </c>
      <c r="C113" s="5" t="str">
        <f t="shared" si="9"/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 t="shared" si="10"/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 t="shared" si="11"/>
        <v>66</v>
      </c>
    </row>
    <row r="114" spans="1:14" ht="15.75" hidden="1">
      <c r="A114" s="173" t="s">
        <v>202</v>
      </c>
      <c r="B114" s="173" t="s">
        <v>203</v>
      </c>
      <c r="C114" s="5" t="str">
        <f t="shared" ref="C114:C145" si="12">A114&amp;" "&amp;B114</f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 t="shared" ref="I114:I145" si="13">IF(E114="H",IF(F114&lt;15.5,"H1",IF(F114&lt;24.5,"H2","H3")),IF(E114="F",IF(F114&lt;24.5,"F1","F2"),""))</f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 t="shared" ref="N114:N145" si="14">K114+M114</f>
        <v>53</v>
      </c>
    </row>
    <row r="115" spans="1:14">
      <c r="A115" s="172" t="s">
        <v>55</v>
      </c>
      <c r="B115" s="172" t="s">
        <v>56</v>
      </c>
      <c r="C115" s="5" t="str">
        <f t="shared" si="12"/>
        <v>CHENOUNA  Rachel</v>
      </c>
      <c r="D115" s="186" t="s">
        <v>9</v>
      </c>
      <c r="E115" s="10" t="s">
        <v>19</v>
      </c>
      <c r="F115" s="16">
        <f>'joueurs  '!F29</f>
        <v>40.4</v>
      </c>
      <c r="G115" s="163" t="s">
        <v>14</v>
      </c>
      <c r="H115" s="192">
        <v>42104315</v>
      </c>
      <c r="I115" s="141" t="str">
        <f t="shared" si="13"/>
        <v>F2</v>
      </c>
      <c r="J115" s="5">
        <f>'Feuille saisie score '!J29</f>
        <v>4</v>
      </c>
      <c r="K115" s="5">
        <f>'Feuille saisie score '!K29</f>
        <v>27</v>
      </c>
      <c r="L115" s="5">
        <f>'Feuille saisie score '!L29</f>
        <v>5</v>
      </c>
      <c r="M115" s="5">
        <f>'Feuille saisie score '!M29</f>
        <v>22</v>
      </c>
      <c r="N115" s="5">
        <f t="shared" si="14"/>
        <v>49</v>
      </c>
    </row>
    <row r="116" spans="1:14" hidden="1">
      <c r="A116" s="172" t="s">
        <v>147</v>
      </c>
      <c r="B116" s="172" t="s">
        <v>99</v>
      </c>
      <c r="C116" s="5" t="str">
        <f t="shared" si="12"/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 t="shared" si="13"/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 t="shared" si="14"/>
        <v>48</v>
      </c>
    </row>
    <row r="117" spans="1:14" ht="15.75" hidden="1">
      <c r="A117" s="173" t="s">
        <v>169</v>
      </c>
      <c r="B117" s="173" t="s">
        <v>170</v>
      </c>
      <c r="C117" s="5" t="str">
        <f t="shared" si="12"/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 t="shared" si="13"/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 t="shared" si="14"/>
        <v>69</v>
      </c>
    </row>
    <row r="118" spans="1:14" hidden="1">
      <c r="A118" s="172" t="s">
        <v>387</v>
      </c>
      <c r="B118" s="172" t="s">
        <v>388</v>
      </c>
      <c r="C118" s="5" t="str">
        <f t="shared" si="12"/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 t="shared" si="13"/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 t="shared" si="14"/>
        <v>71</v>
      </c>
    </row>
    <row r="119" spans="1:14" ht="15.75">
      <c r="A119" s="175" t="s">
        <v>115</v>
      </c>
      <c r="B119" s="175" t="s">
        <v>116</v>
      </c>
      <c r="C119" s="5" t="str">
        <f t="shared" si="12"/>
        <v>COLL Marlène</v>
      </c>
      <c r="D119" s="187" t="s">
        <v>9</v>
      </c>
      <c r="E119" s="142" t="s">
        <v>19</v>
      </c>
      <c r="F119" s="16">
        <f>'joueurs  '!F33</f>
        <v>35.700000000000003</v>
      </c>
      <c r="G119" s="86" t="s">
        <v>78</v>
      </c>
      <c r="H119" s="193">
        <v>41992290</v>
      </c>
      <c r="I119" s="141" t="str">
        <f t="shared" si="13"/>
        <v>F2</v>
      </c>
      <c r="J119" s="5">
        <f>'Feuille saisie score '!J33</f>
        <v>4</v>
      </c>
      <c r="K119" s="5">
        <f>'Feuille saisie score '!K33</f>
        <v>27</v>
      </c>
      <c r="L119" s="5">
        <f>'Feuille saisie score '!L33</f>
        <v>5</v>
      </c>
      <c r="M119" s="5">
        <f>'Feuille saisie score '!M33</f>
        <v>21</v>
      </c>
      <c r="N119" s="5">
        <f t="shared" si="14"/>
        <v>48</v>
      </c>
    </row>
    <row r="120" spans="1:14" hidden="1">
      <c r="A120" s="172" t="s">
        <v>51</v>
      </c>
      <c r="B120" s="172" t="s">
        <v>52</v>
      </c>
      <c r="C120" s="5" t="str">
        <f t="shared" si="12"/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 t="shared" si="13"/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 t="shared" si="14"/>
        <v>65</v>
      </c>
    </row>
    <row r="121" spans="1:14" hidden="1">
      <c r="A121" s="174" t="s">
        <v>140</v>
      </c>
      <c r="B121" s="174" t="s">
        <v>141</v>
      </c>
      <c r="C121" s="5" t="str">
        <f t="shared" si="12"/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 t="shared" si="13"/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 t="shared" si="14"/>
        <v>53</v>
      </c>
    </row>
    <row r="122" spans="1:14" hidden="1">
      <c r="A122" s="172" t="s">
        <v>237</v>
      </c>
      <c r="B122" s="172" t="s">
        <v>238</v>
      </c>
      <c r="C122" s="5" t="str">
        <f t="shared" si="12"/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 t="shared" si="13"/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 t="shared" si="14"/>
        <v>51</v>
      </c>
    </row>
    <row r="123" spans="1:14" hidden="1">
      <c r="A123" s="172" t="s">
        <v>326</v>
      </c>
      <c r="B123" s="172" t="s">
        <v>238</v>
      </c>
      <c r="C123" s="5" t="str">
        <f t="shared" si="12"/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 t="shared" si="13"/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 t="shared" si="14"/>
        <v>55</v>
      </c>
    </row>
    <row r="124" spans="1:14" hidden="1">
      <c r="A124" s="174" t="s">
        <v>326</v>
      </c>
      <c r="B124" s="174" t="s">
        <v>327</v>
      </c>
      <c r="C124" s="5" t="str">
        <f t="shared" si="12"/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 t="shared" si="13"/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 t="shared" si="14"/>
        <v>47</v>
      </c>
    </row>
    <row r="125" spans="1:14" hidden="1">
      <c r="A125" s="174" t="s">
        <v>339</v>
      </c>
      <c r="B125" s="174" t="s">
        <v>340</v>
      </c>
      <c r="C125" s="5" t="str">
        <f t="shared" si="12"/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 t="shared" si="13"/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 t="shared" si="14"/>
        <v>61</v>
      </c>
    </row>
    <row r="126" spans="1:14" hidden="1">
      <c r="A126" s="172" t="s">
        <v>339</v>
      </c>
      <c r="B126" s="172" t="s">
        <v>265</v>
      </c>
      <c r="C126" s="5" t="str">
        <f t="shared" si="12"/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 t="shared" si="13"/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 t="shared" si="14"/>
        <v>50</v>
      </c>
    </row>
    <row r="127" spans="1:14" ht="15.75">
      <c r="A127" s="178" t="s">
        <v>85</v>
      </c>
      <c r="B127" s="178" t="s">
        <v>70</v>
      </c>
      <c r="C127" s="5" t="str">
        <f t="shared" si="12"/>
        <v>MOCAER Elodie</v>
      </c>
      <c r="D127" s="187" t="s">
        <v>9</v>
      </c>
      <c r="E127" s="142" t="s">
        <v>19</v>
      </c>
      <c r="F127" s="16">
        <f>'joueurs  '!F114</f>
        <v>52.8</v>
      </c>
      <c r="G127" s="86" t="s">
        <v>78</v>
      </c>
      <c r="H127" s="202" t="s">
        <v>87</v>
      </c>
      <c r="I127" s="141" t="str">
        <f t="shared" si="13"/>
        <v>F2</v>
      </c>
      <c r="J127" s="5">
        <f>'Feuille saisie score '!J114</f>
        <v>3</v>
      </c>
      <c r="K127" s="5">
        <f>'Feuille saisie score '!K114</f>
        <v>21</v>
      </c>
      <c r="L127" s="5">
        <f>'Feuille saisie score '!L114</f>
        <v>3</v>
      </c>
      <c r="M127" s="5">
        <f>'Feuille saisie score '!M114</f>
        <v>24</v>
      </c>
      <c r="N127" s="5">
        <f t="shared" si="14"/>
        <v>45</v>
      </c>
    </row>
    <row r="128" spans="1:14" hidden="1">
      <c r="A128" s="172" t="s">
        <v>142</v>
      </c>
      <c r="B128" s="172" t="s">
        <v>144</v>
      </c>
      <c r="C128" s="5" t="str">
        <f t="shared" si="12"/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 t="shared" si="13"/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 t="shared" si="14"/>
        <v>84</v>
      </c>
    </row>
    <row r="129" spans="1:14" hidden="1">
      <c r="A129" s="172" t="s">
        <v>359</v>
      </c>
      <c r="B129" s="172" t="s">
        <v>159</v>
      </c>
      <c r="C129" s="5" t="str">
        <f t="shared" si="12"/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 t="shared" si="13"/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 t="shared" si="14"/>
        <v>65</v>
      </c>
    </row>
    <row r="130" spans="1:14" hidden="1">
      <c r="A130" s="172" t="s">
        <v>224</v>
      </c>
      <c r="B130" s="172" t="s">
        <v>225</v>
      </c>
      <c r="C130" s="5" t="str">
        <f t="shared" si="12"/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 t="shared" si="13"/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 t="shared" si="14"/>
        <v>19</v>
      </c>
    </row>
    <row r="131" spans="1:14" hidden="1">
      <c r="A131" s="172" t="s">
        <v>395</v>
      </c>
      <c r="B131" s="172" t="s">
        <v>396</v>
      </c>
      <c r="C131" s="5" t="str">
        <f t="shared" si="12"/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 t="shared" si="13"/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 t="shared" si="14"/>
        <v>43</v>
      </c>
    </row>
    <row r="132" spans="1:14" hidden="1">
      <c r="A132" s="174" t="s">
        <v>137</v>
      </c>
      <c r="B132" s="174" t="s">
        <v>102</v>
      </c>
      <c r="C132" s="5" t="str">
        <f t="shared" si="12"/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 t="shared" si="13"/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 t="shared" si="14"/>
        <v>39</v>
      </c>
    </row>
    <row r="133" spans="1:14" hidden="1">
      <c r="A133" s="172" t="s">
        <v>397</v>
      </c>
      <c r="B133" s="172" t="s">
        <v>398</v>
      </c>
      <c r="C133" s="5" t="str">
        <f t="shared" si="12"/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 t="shared" si="13"/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 t="shared" si="14"/>
        <v>67</v>
      </c>
    </row>
    <row r="134" spans="1:14" hidden="1">
      <c r="A134" s="172" t="s">
        <v>286</v>
      </c>
      <c r="B134" s="172" t="s">
        <v>287</v>
      </c>
      <c r="C134" s="5" t="str">
        <f t="shared" si="12"/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 t="shared" si="13"/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 t="shared" si="14"/>
        <v>58</v>
      </c>
    </row>
    <row r="135" spans="1:14" hidden="1">
      <c r="A135" s="174" t="s">
        <v>382</v>
      </c>
      <c r="B135" s="174" t="s">
        <v>383</v>
      </c>
      <c r="C135" s="5" t="str">
        <f t="shared" si="12"/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 t="shared" si="13"/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 t="shared" si="14"/>
        <v>71</v>
      </c>
    </row>
    <row r="136" spans="1:14" hidden="1">
      <c r="A136" s="172" t="s">
        <v>251</v>
      </c>
      <c r="B136" s="172" t="s">
        <v>44</v>
      </c>
      <c r="C136" s="5" t="str">
        <f t="shared" si="12"/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 t="shared" si="13"/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 t="shared" si="14"/>
        <v>64</v>
      </c>
    </row>
    <row r="137" spans="1:14" hidden="1">
      <c r="A137" s="172" t="s">
        <v>318</v>
      </c>
      <c r="B137" s="172" t="s">
        <v>319</v>
      </c>
      <c r="C137" s="5" t="str">
        <f t="shared" si="12"/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 t="shared" si="13"/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 t="shared" si="14"/>
        <v>54</v>
      </c>
    </row>
    <row r="138" spans="1:14" hidden="1">
      <c r="A138" s="172" t="s">
        <v>145</v>
      </c>
      <c r="B138" s="172" t="s">
        <v>146</v>
      </c>
      <c r="C138" s="5" t="str">
        <f t="shared" si="12"/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 t="shared" si="13"/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 t="shared" si="14"/>
        <v>57</v>
      </c>
    </row>
    <row r="139" spans="1:14" hidden="1">
      <c r="A139" s="172" t="s">
        <v>281</v>
      </c>
      <c r="B139" s="172" t="s">
        <v>234</v>
      </c>
      <c r="C139" s="5" t="str">
        <f t="shared" si="12"/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 t="shared" si="13"/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 t="shared" si="14"/>
        <v>57</v>
      </c>
    </row>
    <row r="140" spans="1:14" hidden="1">
      <c r="A140" s="172" t="s">
        <v>20</v>
      </c>
      <c r="B140" s="172" t="s">
        <v>21</v>
      </c>
      <c r="C140" s="5" t="str">
        <f t="shared" si="12"/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 t="shared" si="13"/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 t="shared" si="14"/>
        <v>25</v>
      </c>
    </row>
    <row r="141" spans="1:14" hidden="1">
      <c r="A141" s="172" t="s">
        <v>404</v>
      </c>
      <c r="B141" s="172" t="s">
        <v>405</v>
      </c>
      <c r="C141" s="5" t="str">
        <f t="shared" si="12"/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 t="shared" si="13"/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 t="shared" si="14"/>
        <v>65</v>
      </c>
    </row>
    <row r="142" spans="1:14">
      <c r="A142" s="172" t="s">
        <v>17</v>
      </c>
      <c r="B142" s="172" t="s">
        <v>18</v>
      </c>
      <c r="C142" s="5" t="str">
        <f t="shared" si="12"/>
        <v>FOUASSEAU-QUERBES Pascale</v>
      </c>
      <c r="D142" s="186" t="s">
        <v>9</v>
      </c>
      <c r="E142" s="10" t="s">
        <v>19</v>
      </c>
      <c r="F142" s="16">
        <f>'joueurs  '!F62</f>
        <v>54</v>
      </c>
      <c r="G142" s="163" t="s">
        <v>14</v>
      </c>
      <c r="H142" s="196">
        <v>44444355</v>
      </c>
      <c r="I142" s="141" t="str">
        <f t="shared" si="13"/>
        <v>F2</v>
      </c>
      <c r="J142" s="5">
        <f>'Feuille saisie score '!J62</f>
        <v>0</v>
      </c>
      <c r="K142" s="5">
        <f>'Feuille saisie score '!K62</f>
        <v>15</v>
      </c>
      <c r="L142" s="5">
        <f>'Feuille saisie score '!L62</f>
        <v>0</v>
      </c>
      <c r="M142" s="5">
        <f>'Feuille saisie score '!M62</f>
        <v>5</v>
      </c>
      <c r="N142" s="5">
        <f t="shared" si="14"/>
        <v>20</v>
      </c>
    </row>
    <row r="143" spans="1:14" ht="15.75" hidden="1">
      <c r="A143" s="173" t="s">
        <v>208</v>
      </c>
      <c r="B143" s="173" t="s">
        <v>209</v>
      </c>
      <c r="C143" s="5" t="str">
        <f t="shared" si="12"/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si="13"/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si="14"/>
        <v>59</v>
      </c>
    </row>
    <row r="144" spans="1:14" hidden="1">
      <c r="A144" s="174" t="s">
        <v>305</v>
      </c>
      <c r="B144" s="174" t="s">
        <v>263</v>
      </c>
      <c r="C144" s="5" t="str">
        <f t="shared" si="12"/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 t="shared" si="13"/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 t="shared" si="14"/>
        <v>68</v>
      </c>
    </row>
    <row r="145" spans="1:14" hidden="1">
      <c r="A145" s="172" t="s">
        <v>267</v>
      </c>
      <c r="B145" s="172" t="s">
        <v>268</v>
      </c>
      <c r="C145" s="5" t="str">
        <f t="shared" si="12"/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 t="shared" si="13"/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 t="shared" si="14"/>
        <v>51</v>
      </c>
    </row>
    <row r="146" spans="1:14" hidden="1">
      <c r="A146" s="172" t="s">
        <v>267</v>
      </c>
      <c r="B146" s="172" t="s">
        <v>270</v>
      </c>
      <c r="C146" s="5" t="str">
        <f t="shared" ref="C146:C177" si="15">A146&amp;" "&amp;B146</f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 t="shared" ref="I146:I153" si="16">IF(E146="H",IF(F146&lt;15.5,"H1",IF(F146&lt;24.5,"H2","H3")),IF(E146="F",IF(F146&lt;24.5,"F1","F2"),""))</f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 t="shared" ref="N146:N177" si="17">K146+M146</f>
        <v>51</v>
      </c>
    </row>
    <row r="147" spans="1:14" hidden="1">
      <c r="A147" s="172" t="s">
        <v>351</v>
      </c>
      <c r="B147" s="172" t="s">
        <v>346</v>
      </c>
      <c r="C147" s="5" t="str">
        <f t="shared" si="15"/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 t="shared" si="16"/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 t="shared" si="17"/>
        <v>73</v>
      </c>
    </row>
    <row r="148" spans="1:14" hidden="1">
      <c r="A148" s="172" t="s">
        <v>354</v>
      </c>
      <c r="B148" s="172" t="s">
        <v>355</v>
      </c>
      <c r="C148" s="5" t="str">
        <f t="shared" si="15"/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 t="shared" si="16"/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 t="shared" si="17"/>
        <v>65</v>
      </c>
    </row>
    <row r="149" spans="1:14" hidden="1">
      <c r="A149" s="174" t="s">
        <v>226</v>
      </c>
      <c r="B149" s="174" t="s">
        <v>227</v>
      </c>
      <c r="C149" s="5" t="str">
        <f t="shared" si="15"/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 t="shared" si="16"/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 t="shared" si="17"/>
        <v>63</v>
      </c>
    </row>
    <row r="150" spans="1:14" ht="15.75" hidden="1">
      <c r="A150" s="175" t="s">
        <v>183</v>
      </c>
      <c r="B150" s="175" t="s">
        <v>184</v>
      </c>
      <c r="C150" s="5" t="str">
        <f t="shared" si="15"/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 t="shared" si="16"/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 t="shared" si="17"/>
        <v>64</v>
      </c>
    </row>
    <row r="151" spans="1:14" hidden="1">
      <c r="A151" s="172" t="s">
        <v>43</v>
      </c>
      <c r="B151" s="172" t="s">
        <v>44</v>
      </c>
      <c r="C151" s="5" t="str">
        <f t="shared" si="15"/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 t="shared" si="16"/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 t="shared" si="17"/>
        <v>65</v>
      </c>
    </row>
    <row r="152" spans="1:14" ht="15.75" hidden="1">
      <c r="A152" s="175" t="s">
        <v>105</v>
      </c>
      <c r="B152" s="175" t="s">
        <v>106</v>
      </c>
      <c r="C152" s="5" t="str">
        <f t="shared" si="15"/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 t="shared" si="16"/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 t="shared" si="17"/>
        <v>68</v>
      </c>
    </row>
    <row r="153" spans="1:14">
      <c r="A153" s="172" t="s">
        <v>65</v>
      </c>
      <c r="B153" s="172" t="s">
        <v>66</v>
      </c>
      <c r="C153" s="5" t="str">
        <f t="shared" si="15"/>
        <v>MORGANT JAFFEUX Elisabeth</v>
      </c>
      <c r="D153" s="186" t="s">
        <v>9</v>
      </c>
      <c r="E153" s="95" t="s">
        <v>19</v>
      </c>
      <c r="F153" s="16">
        <f>'joueurs  '!F118</f>
        <v>45.1</v>
      </c>
      <c r="G153" s="14" t="s">
        <v>60</v>
      </c>
      <c r="H153" s="192">
        <v>46795342</v>
      </c>
      <c r="I153" s="141" t="str">
        <f t="shared" si="16"/>
        <v>F2</v>
      </c>
      <c r="J153" s="5">
        <f>'Feuille saisie score '!J118</f>
        <v>1</v>
      </c>
      <c r="K153" s="5">
        <f>'Feuille saisie score '!K118</f>
        <v>14</v>
      </c>
      <c r="L153" s="5">
        <f>'Feuille saisie score '!L118</f>
        <v>0</v>
      </c>
      <c r="M153" s="5">
        <f>'Feuille saisie score '!M118</f>
        <v>0</v>
      </c>
      <c r="N153" s="5">
        <f t="shared" si="17"/>
        <v>14</v>
      </c>
    </row>
    <row r="154" spans="1:14" hidden="1">
      <c r="A154" s="174" t="s">
        <v>399</v>
      </c>
      <c r="B154" s="174" t="s">
        <v>400</v>
      </c>
      <c r="C154" s="5" t="str">
        <f t="shared" ref="C154:C169" si="18">A154&amp;" "&amp;B154</f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 t="shared" ref="I154:I169" si="19">IF(E154="H",IF(F154&lt;15.5,"H1",IF(F154&lt;24.5,"H2","H3")),IF(E154="F",IF(F154&lt;24.5,"F1","F2"),""))</f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 t="shared" ref="N154:N169" si="20">K154+M154</f>
        <v>63</v>
      </c>
    </row>
    <row r="155" spans="1:14" hidden="1">
      <c r="A155" s="172" t="s">
        <v>288</v>
      </c>
      <c r="B155" s="172" t="s">
        <v>289</v>
      </c>
      <c r="C155" s="5" t="str">
        <f t="shared" si="18"/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 t="shared" si="19"/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 t="shared" si="20"/>
        <v>45</v>
      </c>
    </row>
    <row r="156" spans="1:14" hidden="1">
      <c r="A156" s="174" t="s">
        <v>333</v>
      </c>
      <c r="B156" s="174" t="s">
        <v>334</v>
      </c>
      <c r="C156" s="5" t="str">
        <f t="shared" si="18"/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 t="shared" si="19"/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 t="shared" si="20"/>
        <v>64</v>
      </c>
    </row>
    <row r="157" spans="1:14" hidden="1">
      <c r="A157" s="172" t="s">
        <v>134</v>
      </c>
      <c r="B157" s="172" t="s">
        <v>135</v>
      </c>
      <c r="C157" s="5" t="str">
        <f t="shared" si="18"/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 t="shared" si="19"/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 t="shared" si="20"/>
        <v>37</v>
      </c>
    </row>
    <row r="158" spans="1:14" hidden="1">
      <c r="A158" s="172" t="s">
        <v>328</v>
      </c>
      <c r="B158" s="172" t="s">
        <v>329</v>
      </c>
      <c r="C158" s="5" t="str">
        <f t="shared" si="18"/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 t="shared" si="19"/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 t="shared" si="20"/>
        <v>46</v>
      </c>
    </row>
    <row r="159" spans="1:14" hidden="1">
      <c r="A159" s="172" t="s">
        <v>67</v>
      </c>
      <c r="B159" s="172" t="s">
        <v>68</v>
      </c>
      <c r="C159" s="5" t="str">
        <f t="shared" si="18"/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 t="shared" si="19"/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 t="shared" si="20"/>
        <v>110</v>
      </c>
    </row>
    <row r="160" spans="1:14" hidden="1">
      <c r="A160" s="174" t="s">
        <v>363</v>
      </c>
      <c r="B160" s="174" t="s">
        <v>364</v>
      </c>
      <c r="C160" s="5" t="str">
        <f t="shared" si="18"/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 t="shared" si="19"/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 t="shared" si="20"/>
        <v>50</v>
      </c>
    </row>
    <row r="161" spans="1:14" hidden="1">
      <c r="A161" s="172" t="s">
        <v>368</v>
      </c>
      <c r="B161" s="172" t="s">
        <v>268</v>
      </c>
      <c r="C161" s="5" t="str">
        <f t="shared" si="18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19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20"/>
        <v>45</v>
      </c>
    </row>
    <row r="162" spans="1:14" ht="15.75" hidden="1">
      <c r="A162" s="175" t="s">
        <v>92</v>
      </c>
      <c r="B162" s="175" t="s">
        <v>93</v>
      </c>
      <c r="C162" s="5" t="str">
        <f t="shared" si="18"/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 t="shared" si="19"/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 t="shared" si="20"/>
        <v>74</v>
      </c>
    </row>
    <row r="163" spans="1:14" hidden="1">
      <c r="A163" s="172" t="s">
        <v>332</v>
      </c>
      <c r="B163" s="172" t="s">
        <v>106</v>
      </c>
      <c r="C163" s="5" t="str">
        <f t="shared" si="18"/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 t="shared" si="19"/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 t="shared" si="20"/>
        <v>75</v>
      </c>
    </row>
    <row r="164" spans="1:14" hidden="1">
      <c r="A164" s="172" t="s">
        <v>371</v>
      </c>
      <c r="B164" s="172" t="s">
        <v>372</v>
      </c>
      <c r="C164" s="5" t="str">
        <f t="shared" si="18"/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 t="shared" si="19"/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 t="shared" si="20"/>
        <v>52</v>
      </c>
    </row>
    <row r="165" spans="1:14" hidden="1">
      <c r="A165" s="172" t="s">
        <v>279</v>
      </c>
      <c r="B165" s="172" t="s">
        <v>280</v>
      </c>
      <c r="C165" s="5" t="str">
        <f t="shared" si="18"/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 t="shared" si="19"/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 t="shared" si="20"/>
        <v>61</v>
      </c>
    </row>
    <row r="166" spans="1:14" hidden="1">
      <c r="A166" s="172" t="s">
        <v>402</v>
      </c>
      <c r="B166" s="172" t="s">
        <v>50</v>
      </c>
      <c r="C166" s="5" t="str">
        <f t="shared" si="18"/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 t="shared" si="19"/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 t="shared" si="20"/>
        <v>55</v>
      </c>
    </row>
    <row r="167" spans="1:14" ht="15.75" hidden="1">
      <c r="A167" s="185" t="s">
        <v>75</v>
      </c>
      <c r="B167" s="185" t="s">
        <v>76</v>
      </c>
      <c r="C167" s="5" t="str">
        <f t="shared" si="18"/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si="19"/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si="20"/>
        <v>49</v>
      </c>
    </row>
    <row r="168" spans="1:14" hidden="1">
      <c r="A168" s="177" t="s">
        <v>302</v>
      </c>
      <c r="B168" s="177" t="s">
        <v>303</v>
      </c>
      <c r="C168" s="5" t="str">
        <f t="shared" si="18"/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 t="shared" si="19"/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 t="shared" si="20"/>
        <v>64</v>
      </c>
    </row>
    <row r="169" spans="1:14" hidden="1">
      <c r="A169" s="172" t="s">
        <v>235</v>
      </c>
      <c r="B169" s="172" t="s">
        <v>236</v>
      </c>
      <c r="C169" s="5" t="str">
        <f t="shared" si="18"/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si="19"/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si="20"/>
        <v>54</v>
      </c>
    </row>
  </sheetData>
  <autoFilter ref="A2:N169">
    <filterColumn colId="3">
      <filters>
        <filter val="R"/>
        <filter val="S"/>
      </filters>
    </filterColumn>
    <filterColumn colId="4">
      <filters>
        <filter val="F"/>
      </filters>
    </filterColumn>
    <filterColumn colId="8">
      <filters>
        <filter val="F2"/>
      </filters>
    </filterColumn>
    <sortState ref="A18:N153">
      <sortCondition descending="1" ref="N2:N169"/>
    </sortState>
  </autoFilter>
  <mergeCells count="1">
    <mergeCell ref="C1:G1"/>
  </mergeCells>
  <conditionalFormatting sqref="I2:I1048576">
    <cfRule type="cellIs" dxfId="211" priority="5" operator="equal">
      <formula>"F2"</formula>
    </cfRule>
    <cfRule type="cellIs" dxfId="210" priority="6" operator="equal">
      <formula>"F1"</formula>
    </cfRule>
    <cfRule type="cellIs" dxfId="209" priority="7" operator="equal">
      <formula>"H3"</formula>
    </cfRule>
    <cfRule type="cellIs" dxfId="208" priority="8" operator="equal">
      <formula>"H2"</formula>
    </cfRule>
    <cfRule type="cellIs" dxfId="207" priority="9" operator="equal">
      <formula>"H1"</formula>
    </cfRule>
  </conditionalFormatting>
  <conditionalFormatting sqref="D2:D1048576">
    <cfRule type="cellIs" dxfId="206" priority="4" operator="equal">
      <formula>"E"</formula>
    </cfRule>
  </conditionalFormatting>
  <conditionalFormatting sqref="E2:E1048576">
    <cfRule type="cellIs" dxfId="205" priority="1" operator="equal">
      <formula>"H"</formula>
    </cfRule>
    <cfRule type="cellIs" dxfId="204" priority="2" operator="equal">
      <formula>"F"</formula>
    </cfRule>
    <cfRule type="cellIs" priority="3" operator="equal">
      <formula>"F"</formula>
    </cfRule>
  </conditionalFormatting>
  <dataValidations count="3">
    <dataValidation allowBlank="1" showInputMessage="1" showErrorMessage="1" errorTitle="mauvaise saisie" error="F pour Femme_x000a_H pour Homme" promptTitle="SAISIE OBLIGATOIRE SVP" prompt="merci !" sqref="E142:E143"/>
    <dataValidation type="list" allowBlank="1" showInputMessage="1" showErrorMessage="1" sqref="E168:E169 E122:E141 E51:E63 E144:E166 E3:E31 E81:E117">
      <formula1>"F,H"</formula1>
    </dataValidation>
    <dataValidation type="list" allowBlank="1" showInputMessage="1" showErrorMessage="1" sqref="D122:D138 D161:D167 D51:D63 D144:D158 D3:D31 D81:D117">
      <formula1>"S,E"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69"/>
  <sheetViews>
    <sheetView topLeftCell="C1" workbookViewId="0">
      <selection activeCell="C6" sqref="C6:I21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</cols>
  <sheetData>
    <row r="1" spans="1:14" ht="93.75" customHeight="1" thickBot="1">
      <c r="C1" s="321" t="s">
        <v>455</v>
      </c>
      <c r="D1" s="322"/>
      <c r="E1" s="322"/>
      <c r="F1" s="322"/>
      <c r="G1" s="322"/>
      <c r="H1" s="229"/>
      <c r="I1" s="229"/>
      <c r="J1" s="231" t="s">
        <v>447</v>
      </c>
      <c r="K1" s="231" t="s">
        <v>461</v>
      </c>
      <c r="L1" s="231" t="s">
        <v>447</v>
      </c>
      <c r="M1" s="231" t="s">
        <v>439</v>
      </c>
      <c r="N1" s="228"/>
    </row>
    <row r="2" spans="1:14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</row>
    <row r="3" spans="1:14" hidden="1">
      <c r="A3" s="172" t="s">
        <v>369</v>
      </c>
      <c r="B3" s="172" t="s">
        <v>370</v>
      </c>
      <c r="C3" s="5" t="str">
        <f t="shared" ref="C3:C5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5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K3+M3</f>
        <v>71</v>
      </c>
    </row>
    <row r="4" spans="1:14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5" si="2">K4+M4</f>
        <v>53</v>
      </c>
    </row>
    <row r="5" spans="1:14" hidden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63</v>
      </c>
    </row>
    <row r="6" spans="1:14">
      <c r="A6" s="172" t="s">
        <v>332</v>
      </c>
      <c r="B6" s="172" t="s">
        <v>106</v>
      </c>
      <c r="C6" s="5" t="str">
        <f t="shared" ref="C6:C37" si="3">A6&amp;" "&amp;B6</f>
        <v>VIGIER Christophe</v>
      </c>
      <c r="D6" s="186" t="s">
        <v>9</v>
      </c>
      <c r="E6" s="144" t="s">
        <v>10</v>
      </c>
      <c r="F6" s="16">
        <f>'joueurs  '!F162</f>
        <v>15.1</v>
      </c>
      <c r="G6" s="35" t="s">
        <v>323</v>
      </c>
      <c r="H6" s="192">
        <v>518033111</v>
      </c>
      <c r="I6" s="141" t="str">
        <f t="shared" ref="I6:I37" si="4">IF(E6="H",IF(F6&lt;15.5,"H1",IF(F6&lt;24.5,"H2","H3")),IF(E6="F",IF(F6&lt;24.5,"F1","F2"),""))</f>
        <v>H1</v>
      </c>
      <c r="J6" s="5">
        <f>'Feuille saisie score '!J162</f>
        <v>19</v>
      </c>
      <c r="K6" s="5">
        <f>'Feuille saisie score '!K162</f>
        <v>34</v>
      </c>
      <c r="L6" s="5">
        <f>'Feuille saisie score '!L162</f>
        <v>26</v>
      </c>
      <c r="M6" s="5">
        <f>'Feuille saisie score '!M162</f>
        <v>41</v>
      </c>
      <c r="N6" s="5">
        <f t="shared" ref="N6:N37" si="5">K6+M6</f>
        <v>75</v>
      </c>
    </row>
    <row r="7" spans="1:14" hidden="1">
      <c r="A7" s="172" t="s">
        <v>256</v>
      </c>
      <c r="B7" s="172" t="s">
        <v>257</v>
      </c>
      <c r="C7" s="5" t="str">
        <f t="shared" si="3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4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5"/>
        <v>59</v>
      </c>
    </row>
    <row r="8" spans="1:14" ht="15.75" hidden="1">
      <c r="A8" s="173" t="s">
        <v>172</v>
      </c>
      <c r="B8" s="176" t="s">
        <v>173</v>
      </c>
      <c r="C8" s="5" t="str">
        <f t="shared" si="3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4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5"/>
        <v>62</v>
      </c>
    </row>
    <row r="9" spans="1:14" hidden="1">
      <c r="A9" s="172" t="s">
        <v>311</v>
      </c>
      <c r="B9" s="172" t="s">
        <v>154</v>
      </c>
      <c r="C9" s="5" t="str">
        <f t="shared" si="3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4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5"/>
        <v>54</v>
      </c>
    </row>
    <row r="10" spans="1:14" ht="15.75">
      <c r="A10" s="183" t="s">
        <v>153</v>
      </c>
      <c r="B10" s="183" t="s">
        <v>154</v>
      </c>
      <c r="C10" s="5" t="str">
        <f t="shared" si="3"/>
        <v>MARINIER FREDERIC</v>
      </c>
      <c r="D10" s="187" t="s">
        <v>9</v>
      </c>
      <c r="E10" s="147" t="s">
        <v>10</v>
      </c>
      <c r="F10" s="16">
        <f>'joueurs  '!F108</f>
        <v>10.6</v>
      </c>
      <c r="G10" s="74" t="s">
        <v>156</v>
      </c>
      <c r="H10" s="206" t="s">
        <v>157</v>
      </c>
      <c r="I10" s="141" t="str">
        <f t="shared" si="4"/>
        <v>H1</v>
      </c>
      <c r="J10" s="5">
        <f>'Feuille saisie score '!J108</f>
        <v>25</v>
      </c>
      <c r="K10" s="5">
        <f>'Feuille saisie score '!K108</f>
        <v>35</v>
      </c>
      <c r="L10" s="5">
        <f>'Feuille saisie score '!L108</f>
        <v>21</v>
      </c>
      <c r="M10" s="5">
        <f>'Feuille saisie score '!M108</f>
        <v>34</v>
      </c>
      <c r="N10" s="5">
        <f t="shared" si="5"/>
        <v>69</v>
      </c>
    </row>
    <row r="11" spans="1:14" hidden="1">
      <c r="A11" s="172" t="s">
        <v>345</v>
      </c>
      <c r="B11" s="172" t="s">
        <v>166</v>
      </c>
      <c r="C11" s="5" t="str">
        <f t="shared" si="3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4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5"/>
        <v>62</v>
      </c>
    </row>
    <row r="12" spans="1:14" hidden="1">
      <c r="A12" s="174" t="s">
        <v>148</v>
      </c>
      <c r="B12" s="174" t="s">
        <v>50</v>
      </c>
      <c r="C12" s="5" t="str">
        <f t="shared" si="3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4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5"/>
        <v>35</v>
      </c>
    </row>
    <row r="13" spans="1:14" hidden="1">
      <c r="A13" s="172" t="s">
        <v>138</v>
      </c>
      <c r="B13" s="172" t="s">
        <v>50</v>
      </c>
      <c r="C13" s="5" t="str">
        <f t="shared" si="3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4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5"/>
        <v>56</v>
      </c>
    </row>
    <row r="14" spans="1:14" hidden="1">
      <c r="A14" s="172" t="s">
        <v>25</v>
      </c>
      <c r="B14" s="172" t="s">
        <v>26</v>
      </c>
      <c r="C14" s="5" t="str">
        <f t="shared" si="3"/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 t="shared" si="4"/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 t="shared" si="5"/>
        <v>78</v>
      </c>
    </row>
    <row r="15" spans="1:14" hidden="1">
      <c r="A15" s="172" t="s">
        <v>25</v>
      </c>
      <c r="B15" s="172" t="s">
        <v>28</v>
      </c>
      <c r="C15" s="5" t="str">
        <f t="shared" si="3"/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 t="shared" si="4"/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 t="shared" si="5"/>
        <v>58</v>
      </c>
    </row>
    <row r="16" spans="1:14" hidden="1">
      <c r="A16" s="172" t="s">
        <v>357</v>
      </c>
      <c r="B16" s="172" t="s">
        <v>358</v>
      </c>
      <c r="C16" s="5" t="str">
        <f t="shared" si="3"/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 t="shared" si="4"/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 t="shared" si="5"/>
        <v>59</v>
      </c>
    </row>
    <row r="17" spans="1:14" hidden="1">
      <c r="A17" s="172" t="s">
        <v>407</v>
      </c>
      <c r="B17" s="172" t="s">
        <v>408</v>
      </c>
      <c r="C17" s="5" t="str">
        <f t="shared" si="3"/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 t="shared" si="4"/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 t="shared" si="5"/>
        <v>47</v>
      </c>
    </row>
    <row r="18" spans="1:14" hidden="1">
      <c r="A18" s="172" t="s">
        <v>229</v>
      </c>
      <c r="B18" s="172" t="s">
        <v>230</v>
      </c>
      <c r="C18" s="5" t="str">
        <f t="shared" si="3"/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 t="shared" si="4"/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 t="shared" si="5"/>
        <v>68</v>
      </c>
    </row>
    <row r="19" spans="1:14" ht="15.75">
      <c r="A19" s="175" t="s">
        <v>101</v>
      </c>
      <c r="B19" s="175" t="s">
        <v>102</v>
      </c>
      <c r="C19" s="5" t="str">
        <f t="shared" si="3"/>
        <v>ANDURAND Jérôme</v>
      </c>
      <c r="D19" s="187" t="s">
        <v>9</v>
      </c>
      <c r="E19" s="142" t="s">
        <v>10</v>
      </c>
      <c r="F19" s="16">
        <f>'joueurs  '!F5</f>
        <v>15.4</v>
      </c>
      <c r="G19" s="86" t="s">
        <v>78</v>
      </c>
      <c r="H19" s="193">
        <v>514507116</v>
      </c>
      <c r="I19" s="141" t="str">
        <f t="shared" si="4"/>
        <v>H1</v>
      </c>
      <c r="J19" s="5">
        <f>'Feuille saisie score '!J5</f>
        <v>15</v>
      </c>
      <c r="K19" s="5">
        <f>'Feuille saisie score '!K5</f>
        <v>30</v>
      </c>
      <c r="L19" s="5">
        <f>'Feuille saisie score '!L5</f>
        <v>23</v>
      </c>
      <c r="M19" s="5">
        <f>'Feuille saisie score '!M5</f>
        <v>37</v>
      </c>
      <c r="N19" s="5">
        <f t="shared" si="5"/>
        <v>67</v>
      </c>
    </row>
    <row r="20" spans="1:14">
      <c r="A20" s="177" t="s">
        <v>304</v>
      </c>
      <c r="B20" s="177" t="s">
        <v>68</v>
      </c>
      <c r="C20" s="5" t="str">
        <f t="shared" si="3"/>
        <v>BACHELARD Sébastien</v>
      </c>
      <c r="D20" s="188" t="s">
        <v>9</v>
      </c>
      <c r="E20" s="153" t="s">
        <v>10</v>
      </c>
      <c r="F20" s="16">
        <f>'joueurs  '!F9</f>
        <v>9.4</v>
      </c>
      <c r="G20" s="14" t="s">
        <v>298</v>
      </c>
      <c r="H20" s="192">
        <v>543699178</v>
      </c>
      <c r="I20" s="141" t="str">
        <f t="shared" si="4"/>
        <v>H1</v>
      </c>
      <c r="J20" s="5">
        <f>'Feuille saisie score '!J9</f>
        <v>26</v>
      </c>
      <c r="K20" s="5">
        <f>'Feuille saisie score '!K9</f>
        <v>39</v>
      </c>
      <c r="L20" s="5">
        <f>'Feuille saisie score '!L9</f>
        <v>18</v>
      </c>
      <c r="M20" s="5">
        <f>'Feuille saisie score '!M9</f>
        <v>28</v>
      </c>
      <c r="N20" s="5">
        <f t="shared" si="5"/>
        <v>67</v>
      </c>
    </row>
    <row r="21" spans="1:14">
      <c r="A21" s="172" t="s">
        <v>397</v>
      </c>
      <c r="B21" s="172" t="s">
        <v>398</v>
      </c>
      <c r="C21" s="5" t="str">
        <f t="shared" si="3"/>
        <v>PETITFRERE Olivier</v>
      </c>
      <c r="D21" s="186" t="s">
        <v>9</v>
      </c>
      <c r="E21" s="95" t="s">
        <v>10</v>
      </c>
      <c r="F21" s="16">
        <f>'joueurs  '!F132</f>
        <v>14.5</v>
      </c>
      <c r="G21" s="14" t="s">
        <v>391</v>
      </c>
      <c r="H21" s="172">
        <v>536829228</v>
      </c>
      <c r="I21" s="141" t="str">
        <f t="shared" si="4"/>
        <v>H1</v>
      </c>
      <c r="J21" s="5">
        <f>'Feuille saisie score '!J132</f>
        <v>17</v>
      </c>
      <c r="K21" s="5">
        <f>'Feuille saisie score '!K132</f>
        <v>30</v>
      </c>
      <c r="L21" s="5">
        <f>'Feuille saisie score '!L132</f>
        <v>23</v>
      </c>
      <c r="M21" s="5">
        <f>'Feuille saisie score '!M132</f>
        <v>37</v>
      </c>
      <c r="N21" s="5">
        <f t="shared" si="5"/>
        <v>67</v>
      </c>
    </row>
    <row r="22" spans="1:14">
      <c r="A22" s="172" t="s">
        <v>359</v>
      </c>
      <c r="B22" s="172" t="s">
        <v>159</v>
      </c>
      <c r="C22" s="5" t="str">
        <f t="shared" si="3"/>
        <v>PEAULT FRANCK</v>
      </c>
      <c r="D22" s="186" t="s">
        <v>9</v>
      </c>
      <c r="E22" s="145" t="s">
        <v>10</v>
      </c>
      <c r="F22" s="16">
        <f>'joueurs  '!F128</f>
        <v>8.4</v>
      </c>
      <c r="G22" s="89" t="s">
        <v>341</v>
      </c>
      <c r="H22" s="192">
        <v>521429152</v>
      </c>
      <c r="I22" s="141" t="str">
        <f t="shared" si="4"/>
        <v>H1</v>
      </c>
      <c r="J22" s="5">
        <f>'Feuille saisie score '!J128</f>
        <v>19</v>
      </c>
      <c r="K22" s="5">
        <f>'Feuille saisie score '!K128</f>
        <v>30</v>
      </c>
      <c r="L22" s="5">
        <f>'Feuille saisie score '!L128</f>
        <v>25</v>
      </c>
      <c r="M22" s="5">
        <f>'Feuille saisie score '!M128</f>
        <v>35</v>
      </c>
      <c r="N22" s="5">
        <f t="shared" si="5"/>
        <v>65</v>
      </c>
    </row>
    <row r="23" spans="1:14" ht="15.75" hidden="1">
      <c r="A23" s="173" t="s">
        <v>175</v>
      </c>
      <c r="B23" s="173" t="s">
        <v>176</v>
      </c>
      <c r="C23" s="5" t="str">
        <f t="shared" si="3"/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 t="shared" si="4"/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 t="shared" si="5"/>
        <v>52</v>
      </c>
    </row>
    <row r="24" spans="1:14" hidden="1">
      <c r="A24" s="172" t="s">
        <v>53</v>
      </c>
      <c r="B24" s="172" t="s">
        <v>54</v>
      </c>
      <c r="C24" s="5" t="str">
        <f t="shared" si="3"/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 t="shared" si="4"/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 t="shared" si="5"/>
        <v>51</v>
      </c>
    </row>
    <row r="25" spans="1:14" ht="15.75" hidden="1">
      <c r="A25" s="176" t="s">
        <v>165</v>
      </c>
      <c r="B25" s="176" t="s">
        <v>166</v>
      </c>
      <c r="C25" s="5" t="str">
        <f t="shared" si="3"/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 t="shared" si="4"/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 t="shared" si="5"/>
        <v>54</v>
      </c>
    </row>
    <row r="26" spans="1:14" hidden="1">
      <c r="A26" s="172" t="s">
        <v>15</v>
      </c>
      <c r="B26" s="172" t="s">
        <v>16</v>
      </c>
      <c r="C26" s="5" t="str">
        <f t="shared" si="3"/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 t="shared" si="4"/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 t="shared" si="5"/>
        <v>60</v>
      </c>
    </row>
    <row r="27" spans="1:14" hidden="1">
      <c r="A27" s="172" t="s">
        <v>129</v>
      </c>
      <c r="B27" s="172" t="s">
        <v>130</v>
      </c>
      <c r="C27" s="5" t="str">
        <f t="shared" si="3"/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 t="shared" si="4"/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 t="shared" si="5"/>
        <v>52</v>
      </c>
    </row>
    <row r="28" spans="1:14" hidden="1">
      <c r="A28" s="172" t="s">
        <v>247</v>
      </c>
      <c r="B28" s="172" t="s">
        <v>248</v>
      </c>
      <c r="C28" s="5" t="str">
        <f t="shared" si="3"/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 t="shared" si="4"/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 t="shared" si="5"/>
        <v>60</v>
      </c>
    </row>
    <row r="29" spans="1:14" hidden="1">
      <c r="A29" s="172" t="s">
        <v>132</v>
      </c>
      <c r="B29" s="172" t="s">
        <v>133</v>
      </c>
      <c r="C29" s="5" t="str">
        <f t="shared" si="3"/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 t="shared" si="4"/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 t="shared" si="5"/>
        <v>81</v>
      </c>
    </row>
    <row r="30" spans="1:14" hidden="1">
      <c r="A30" s="172" t="s">
        <v>55</v>
      </c>
      <c r="B30" s="172" t="s">
        <v>56</v>
      </c>
      <c r="C30" s="5" t="str">
        <f t="shared" si="3"/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 t="shared" si="4"/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 t="shared" si="5"/>
        <v>49</v>
      </c>
    </row>
    <row r="31" spans="1:14" hidden="1">
      <c r="A31" s="172" t="s">
        <v>55</v>
      </c>
      <c r="B31" s="172" t="s">
        <v>57</v>
      </c>
      <c r="C31" s="5" t="str">
        <f t="shared" si="3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4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5"/>
        <v>57</v>
      </c>
    </row>
    <row r="32" spans="1:14" hidden="1">
      <c r="A32" s="172" t="s">
        <v>41</v>
      </c>
      <c r="B32" s="172" t="s">
        <v>42</v>
      </c>
      <c r="C32" s="5" t="str">
        <f t="shared" si="3"/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 t="shared" si="4"/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 t="shared" si="5"/>
        <v>62</v>
      </c>
    </row>
    <row r="33" spans="1:14" hidden="1">
      <c r="A33" s="172" t="s">
        <v>32</v>
      </c>
      <c r="B33" s="172" t="s">
        <v>33</v>
      </c>
      <c r="C33" s="5" t="str">
        <f t="shared" si="3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4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5"/>
        <v>72</v>
      </c>
    </row>
    <row r="34" spans="1:14" ht="15.75" hidden="1">
      <c r="A34" s="175" t="s">
        <v>115</v>
      </c>
      <c r="B34" s="175" t="s">
        <v>116</v>
      </c>
      <c r="C34" s="5" t="str">
        <f t="shared" si="3"/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 t="shared" si="4"/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 t="shared" si="5"/>
        <v>48</v>
      </c>
    </row>
    <row r="35" spans="1:14">
      <c r="A35" s="172" t="s">
        <v>404</v>
      </c>
      <c r="B35" s="172" t="s">
        <v>405</v>
      </c>
      <c r="C35" s="5" t="str">
        <f t="shared" si="3"/>
        <v>RASANJISON Fleury</v>
      </c>
      <c r="D35" s="186" t="s">
        <v>9</v>
      </c>
      <c r="E35" s="98" t="s">
        <v>10</v>
      </c>
      <c r="F35" s="16">
        <f>'joueurs  '!F140</f>
        <v>14.9</v>
      </c>
      <c r="G35" s="87" t="s">
        <v>406</v>
      </c>
      <c r="H35" s="201">
        <v>534037319</v>
      </c>
      <c r="I35" s="141" t="str">
        <f t="shared" si="4"/>
        <v>H1</v>
      </c>
      <c r="J35" s="5">
        <f>'Feuille saisie score '!J140</f>
        <v>20</v>
      </c>
      <c r="K35" s="5">
        <f>'Feuille saisie score '!K140</f>
        <v>36</v>
      </c>
      <c r="L35" s="5">
        <f>'Feuille saisie score '!L140</f>
        <v>16</v>
      </c>
      <c r="M35" s="5">
        <f>'Feuille saisie score '!M140</f>
        <v>29</v>
      </c>
      <c r="N35" s="5">
        <f t="shared" si="5"/>
        <v>65</v>
      </c>
    </row>
    <row r="36" spans="1:14" hidden="1">
      <c r="A36" s="172" t="s">
        <v>274</v>
      </c>
      <c r="B36" s="172" t="s">
        <v>275</v>
      </c>
      <c r="C36" s="5" t="str">
        <f t="shared" si="3"/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 t="shared" si="4"/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 t="shared" si="5"/>
        <v>50</v>
      </c>
    </row>
    <row r="37" spans="1:14" hidden="1">
      <c r="A37" s="172" t="s">
        <v>45</v>
      </c>
      <c r="B37" s="172" t="s">
        <v>46</v>
      </c>
      <c r="C37" s="5" t="str">
        <f t="shared" si="3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4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5"/>
        <v>51</v>
      </c>
    </row>
    <row r="38" spans="1:14" hidden="1">
      <c r="A38" s="172" t="s">
        <v>215</v>
      </c>
      <c r="B38" s="172" t="s">
        <v>216</v>
      </c>
      <c r="C38" s="5" t="str">
        <f t="shared" ref="C38:C69" si="6">A38&amp;" "&amp;B38</f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ref="I38:I69" si="7">IF(E38="H",IF(F38&lt;15.5,"H1",IF(F38&lt;24.5,"H2","H3")),IF(E38="F",IF(F38&lt;24.5,"F1","F2"),""))</f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ref="N38:N69" si="8">K38+M38</f>
        <v>56</v>
      </c>
    </row>
    <row r="39" spans="1:14" ht="15.75" hidden="1">
      <c r="A39" s="178" t="s">
        <v>82</v>
      </c>
      <c r="B39" s="178" t="s">
        <v>83</v>
      </c>
      <c r="C39" s="5" t="str">
        <f t="shared" si="6"/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 t="shared" si="7"/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 t="shared" si="8"/>
        <v>64</v>
      </c>
    </row>
    <row r="40" spans="1:14" ht="15.75" hidden="1">
      <c r="A40" s="173" t="s">
        <v>197</v>
      </c>
      <c r="B40" s="173" t="s">
        <v>154</v>
      </c>
      <c r="C40" s="5" t="str">
        <f t="shared" si="6"/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 t="shared" si="7"/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 t="shared" si="8"/>
        <v>51</v>
      </c>
    </row>
    <row r="41" spans="1:14" hidden="1">
      <c r="A41" s="172" t="s">
        <v>12</v>
      </c>
      <c r="B41" s="172" t="s">
        <v>13</v>
      </c>
      <c r="C41" s="5" t="str">
        <f t="shared" si="6"/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 t="shared" si="7"/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 t="shared" si="8"/>
        <v>85</v>
      </c>
    </row>
    <row r="42" spans="1:14" hidden="1">
      <c r="A42" s="172" t="s">
        <v>151</v>
      </c>
      <c r="B42" s="172" t="s">
        <v>152</v>
      </c>
      <c r="C42" s="5" t="str">
        <f t="shared" si="6"/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 t="shared" si="7"/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 t="shared" si="8"/>
        <v>86</v>
      </c>
    </row>
    <row r="43" spans="1:14" hidden="1">
      <c r="A43" s="172" t="s">
        <v>379</v>
      </c>
      <c r="B43" s="172" t="s">
        <v>380</v>
      </c>
      <c r="C43" s="5" t="str">
        <f t="shared" si="6"/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 t="shared" si="7"/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 t="shared" si="8"/>
        <v>73</v>
      </c>
    </row>
    <row r="44" spans="1:14" hidden="1">
      <c r="A44" s="172" t="s">
        <v>294</v>
      </c>
      <c r="B44" s="172" t="s">
        <v>295</v>
      </c>
      <c r="C44" s="5" t="str">
        <f t="shared" si="6"/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 t="shared" si="7"/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 t="shared" si="8"/>
        <v>74</v>
      </c>
    </row>
    <row r="45" spans="1:14">
      <c r="A45" s="182" t="s">
        <v>7</v>
      </c>
      <c r="B45" s="182" t="s">
        <v>8</v>
      </c>
      <c r="C45" s="5" t="str">
        <f t="shared" si="6"/>
        <v>LEURS JEFF</v>
      </c>
      <c r="D45" s="186" t="s">
        <v>9</v>
      </c>
      <c r="E45" s="6" t="s">
        <v>10</v>
      </c>
      <c r="F45" s="16">
        <f>'joueurs  '!F99</f>
        <v>11.5</v>
      </c>
      <c r="G45" s="162" t="s">
        <v>11</v>
      </c>
      <c r="H45" s="192">
        <v>525212217</v>
      </c>
      <c r="I45" s="141" t="str">
        <f t="shared" si="7"/>
        <v>H1</v>
      </c>
      <c r="J45" s="5">
        <f>'Feuille saisie score '!J99</f>
        <v>21</v>
      </c>
      <c r="K45" s="5">
        <f>'Feuille saisie score '!K99</f>
        <v>34</v>
      </c>
      <c r="L45" s="5">
        <f>'Feuille saisie score '!L99</f>
        <v>18</v>
      </c>
      <c r="M45" s="5">
        <f>'Feuille saisie score '!M99</f>
        <v>30</v>
      </c>
      <c r="N45" s="5">
        <f t="shared" si="8"/>
        <v>64</v>
      </c>
    </row>
    <row r="46" spans="1:14" hidden="1">
      <c r="A46" s="172" t="s">
        <v>375</v>
      </c>
      <c r="B46" s="172" t="s">
        <v>376</v>
      </c>
      <c r="C46" s="5" t="str">
        <f t="shared" si="6"/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 t="shared" si="7"/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 t="shared" si="8"/>
        <v>59</v>
      </c>
    </row>
    <row r="47" spans="1:14" hidden="1">
      <c r="A47" s="179" t="s">
        <v>301</v>
      </c>
      <c r="B47" s="179" t="s">
        <v>64</v>
      </c>
      <c r="C47" s="5" t="str">
        <f t="shared" si="6"/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 t="shared" si="7"/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 t="shared" si="8"/>
        <v>72</v>
      </c>
    </row>
    <row r="48" spans="1:14" hidden="1">
      <c r="A48" s="172" t="s">
        <v>290</v>
      </c>
      <c r="B48" s="172" t="s">
        <v>291</v>
      </c>
      <c r="C48" s="5" t="str">
        <f t="shared" si="6"/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 t="shared" si="7"/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 t="shared" si="8"/>
        <v>65</v>
      </c>
    </row>
    <row r="49" spans="1:14" hidden="1">
      <c r="A49" s="172" t="s">
        <v>362</v>
      </c>
      <c r="B49" s="172" t="s">
        <v>237</v>
      </c>
      <c r="C49" s="5" t="str">
        <f t="shared" si="6"/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 t="shared" si="7"/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 t="shared" si="8"/>
        <v>71</v>
      </c>
    </row>
    <row r="50" spans="1:14" hidden="1">
      <c r="A50" s="172" t="s">
        <v>150</v>
      </c>
      <c r="B50" s="172" t="s">
        <v>28</v>
      </c>
      <c r="C50" s="5" t="str">
        <f t="shared" si="6"/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 t="shared" si="7"/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 t="shared" si="8"/>
        <v>47</v>
      </c>
    </row>
    <row r="51" spans="1:14">
      <c r="A51" s="172" t="s">
        <v>251</v>
      </c>
      <c r="B51" s="172" t="s">
        <v>44</v>
      </c>
      <c r="C51" s="5" t="str">
        <f t="shared" si="6"/>
        <v>POULALION Fabrice</v>
      </c>
      <c r="D51" s="186" t="s">
        <v>9</v>
      </c>
      <c r="E51" s="150" t="s">
        <v>10</v>
      </c>
      <c r="F51" s="16">
        <f>'joueurs  '!F135</f>
        <v>15</v>
      </c>
      <c r="G51" s="66" t="s">
        <v>244</v>
      </c>
      <c r="H51" s="201">
        <v>522013330</v>
      </c>
      <c r="I51" s="141" t="str">
        <f t="shared" si="7"/>
        <v>H1</v>
      </c>
      <c r="J51" s="5">
        <f>'Feuille saisie score '!J135</f>
        <v>17</v>
      </c>
      <c r="K51" s="5">
        <f>'Feuille saisie score '!K135</f>
        <v>30</v>
      </c>
      <c r="L51" s="5">
        <f>'Feuille saisie score '!L135</f>
        <v>19</v>
      </c>
      <c r="M51" s="5">
        <f>'Feuille saisie score '!M135</f>
        <v>34</v>
      </c>
      <c r="N51" s="5">
        <f t="shared" si="8"/>
        <v>64</v>
      </c>
    </row>
    <row r="52" spans="1:14" ht="15.75" hidden="1">
      <c r="A52" s="176" t="s">
        <v>158</v>
      </c>
      <c r="B52" s="176" t="s">
        <v>162</v>
      </c>
      <c r="C52" s="5" t="str">
        <f t="shared" si="6"/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 t="shared" si="7"/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 t="shared" si="8"/>
        <v>68</v>
      </c>
    </row>
    <row r="53" spans="1:14" hidden="1">
      <c r="A53" s="172" t="s">
        <v>356</v>
      </c>
      <c r="B53" s="172" t="s">
        <v>268</v>
      </c>
      <c r="C53" s="5" t="str">
        <f t="shared" si="6"/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 t="shared" si="7"/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 t="shared" si="8"/>
        <v>67</v>
      </c>
    </row>
    <row r="54" spans="1:14" ht="15.75" hidden="1">
      <c r="A54" s="180" t="s">
        <v>187</v>
      </c>
      <c r="B54" s="180" t="s">
        <v>188</v>
      </c>
      <c r="C54" s="5" t="str">
        <f t="shared" si="6"/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 t="shared" si="7"/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 t="shared" si="8"/>
        <v>51</v>
      </c>
    </row>
    <row r="55" spans="1:14" hidden="1">
      <c r="A55" s="174" t="s">
        <v>211</v>
      </c>
      <c r="B55" s="174" t="s">
        <v>212</v>
      </c>
      <c r="C55" s="5" t="str">
        <f t="shared" si="6"/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 t="shared" si="7"/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 t="shared" si="8"/>
        <v>72</v>
      </c>
    </row>
    <row r="56" spans="1:14" ht="15.75" hidden="1">
      <c r="A56" s="175" t="s">
        <v>94</v>
      </c>
      <c r="B56" s="175" t="s">
        <v>95</v>
      </c>
      <c r="C56" s="5" t="str">
        <f t="shared" si="6"/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 t="shared" si="7"/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 t="shared" si="8"/>
        <v>79</v>
      </c>
    </row>
    <row r="57" spans="1:14" hidden="1">
      <c r="A57" s="172" t="s">
        <v>321</v>
      </c>
      <c r="B57" s="172" t="s">
        <v>322</v>
      </c>
      <c r="C57" s="5" t="str">
        <f t="shared" si="6"/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 t="shared" si="7"/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 t="shared" si="8"/>
        <v>73</v>
      </c>
    </row>
    <row r="58" spans="1:14">
      <c r="A58" s="174" t="s">
        <v>333</v>
      </c>
      <c r="B58" s="174" t="s">
        <v>334</v>
      </c>
      <c r="C58" s="5" t="str">
        <f t="shared" si="6"/>
        <v>SOURIE Jean-Louis</v>
      </c>
      <c r="D58" s="190" t="s">
        <v>9</v>
      </c>
      <c r="E58" s="155" t="s">
        <v>10</v>
      </c>
      <c r="F58" s="16">
        <f>'joueurs  '!F155</f>
        <v>11.4</v>
      </c>
      <c r="G58" s="83" t="s">
        <v>335</v>
      </c>
      <c r="H58" s="192">
        <v>520481098</v>
      </c>
      <c r="I58" s="141" t="str">
        <f t="shared" si="7"/>
        <v>H1</v>
      </c>
      <c r="J58" s="5">
        <f>'Feuille saisie score '!J155</f>
        <v>20</v>
      </c>
      <c r="K58" s="5">
        <f>'Feuille saisie score '!K155</f>
        <v>32</v>
      </c>
      <c r="L58" s="5">
        <f>'Feuille saisie score '!L155</f>
        <v>21</v>
      </c>
      <c r="M58" s="5">
        <f>'Feuille saisie score '!M155</f>
        <v>32</v>
      </c>
      <c r="N58" s="5">
        <f t="shared" si="8"/>
        <v>64</v>
      </c>
    </row>
    <row r="59" spans="1:14" ht="15.75">
      <c r="A59" s="176" t="s">
        <v>158</v>
      </c>
      <c r="B59" s="176" t="s">
        <v>159</v>
      </c>
      <c r="C59" s="5" t="str">
        <f t="shared" si="6"/>
        <v>DEPARDIEU FRANCK</v>
      </c>
      <c r="D59" s="187" t="s">
        <v>9</v>
      </c>
      <c r="E59" s="147" t="s">
        <v>10</v>
      </c>
      <c r="F59" s="16">
        <f>'joueurs  '!F50</f>
        <v>9.3000000000000007</v>
      </c>
      <c r="G59" s="74" t="s">
        <v>156</v>
      </c>
      <c r="H59" s="203" t="s">
        <v>161</v>
      </c>
      <c r="I59" s="141" t="str">
        <f t="shared" si="7"/>
        <v>H1</v>
      </c>
      <c r="J59" s="5">
        <f>'Feuille saisie score '!J50</f>
        <v>17</v>
      </c>
      <c r="K59" s="5">
        <f>'Feuille saisie score '!K50</f>
        <v>28</v>
      </c>
      <c r="L59" s="5">
        <f>'Feuille saisie score '!L50</f>
        <v>23</v>
      </c>
      <c r="M59" s="5">
        <f>'Feuille saisie score '!M50</f>
        <v>34</v>
      </c>
      <c r="N59" s="5">
        <f t="shared" si="8"/>
        <v>62</v>
      </c>
    </row>
    <row r="60" spans="1:14" ht="15.75" hidden="1">
      <c r="A60" s="175" t="s">
        <v>88</v>
      </c>
      <c r="B60" s="175" t="s">
        <v>89</v>
      </c>
      <c r="C60" s="5" t="str">
        <f t="shared" si="6"/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 t="shared" si="7"/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 t="shared" si="8"/>
        <v>65</v>
      </c>
    </row>
    <row r="61" spans="1:14" ht="15.75">
      <c r="A61" s="178" t="s">
        <v>121</v>
      </c>
      <c r="B61" s="178" t="s">
        <v>122</v>
      </c>
      <c r="C61" s="5" t="str">
        <f t="shared" si="6"/>
        <v>GUIMARAES Carlos</v>
      </c>
      <c r="D61" s="187" t="s">
        <v>9</v>
      </c>
      <c r="E61" s="142" t="s">
        <v>10</v>
      </c>
      <c r="F61" s="16">
        <f>'joueurs  '!F73</f>
        <v>12.1</v>
      </c>
      <c r="G61" s="86" t="s">
        <v>78</v>
      </c>
      <c r="H61" s="193">
        <v>45534171</v>
      </c>
      <c r="I61" s="141" t="str">
        <f t="shared" si="7"/>
        <v>H1</v>
      </c>
      <c r="J61" s="5">
        <f>'Feuille saisie score '!J73</f>
        <v>22</v>
      </c>
      <c r="K61" s="5">
        <f>'Feuille saisie score '!K73</f>
        <v>32</v>
      </c>
      <c r="L61" s="5">
        <f>'Feuille saisie score '!L73</f>
        <v>16</v>
      </c>
      <c r="M61" s="5">
        <f>'Feuille saisie score '!M73</f>
        <v>29</v>
      </c>
      <c r="N61" s="5">
        <f t="shared" si="8"/>
        <v>61</v>
      </c>
    </row>
    <row r="62" spans="1:14" hidden="1">
      <c r="A62" s="172" t="s">
        <v>330</v>
      </c>
      <c r="B62" s="172" t="s">
        <v>331</v>
      </c>
      <c r="C62" s="5" t="str">
        <f t="shared" si="6"/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 t="shared" si="7"/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 t="shared" si="8"/>
        <v>50</v>
      </c>
    </row>
    <row r="63" spans="1:14" hidden="1">
      <c r="A63" s="172" t="s">
        <v>17</v>
      </c>
      <c r="B63" s="172" t="s">
        <v>18</v>
      </c>
      <c r="C63" s="5" t="str">
        <f t="shared" si="6"/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 t="shared" si="7"/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 t="shared" si="8"/>
        <v>20</v>
      </c>
    </row>
    <row r="64" spans="1:14" hidden="1">
      <c r="A64" s="174" t="s">
        <v>58</v>
      </c>
      <c r="B64" s="174" t="s">
        <v>59</v>
      </c>
      <c r="C64" s="5" t="str">
        <f t="shared" si="6"/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 t="shared" si="7"/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 t="shared" si="8"/>
        <v>62</v>
      </c>
    </row>
    <row r="65" spans="1:14" hidden="1">
      <c r="A65" s="172" t="s">
        <v>342</v>
      </c>
      <c r="B65" s="172" t="s">
        <v>343</v>
      </c>
      <c r="C65" s="5" t="str">
        <f t="shared" si="6"/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 t="shared" si="7"/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 t="shared" si="8"/>
        <v>76</v>
      </c>
    </row>
    <row r="66" spans="1:14" hidden="1">
      <c r="A66" s="172" t="s">
        <v>245</v>
      </c>
      <c r="B66" s="172" t="s">
        <v>246</v>
      </c>
      <c r="C66" s="5" t="str">
        <f t="shared" si="6"/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 t="shared" si="7"/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 t="shared" si="8"/>
        <v>74</v>
      </c>
    </row>
    <row r="67" spans="1:14" hidden="1">
      <c r="A67" s="172" t="s">
        <v>292</v>
      </c>
      <c r="B67" s="172" t="s">
        <v>293</v>
      </c>
      <c r="C67" s="5" t="str">
        <f t="shared" si="6"/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 t="shared" si="7"/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 t="shared" si="8"/>
        <v>65</v>
      </c>
    </row>
    <row r="68" spans="1:14" hidden="1">
      <c r="A68" s="172" t="s">
        <v>71</v>
      </c>
      <c r="B68" s="172" t="s">
        <v>72</v>
      </c>
      <c r="C68" s="5" t="str">
        <f t="shared" si="6"/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 t="shared" si="7"/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 t="shared" si="8"/>
        <v>49</v>
      </c>
    </row>
    <row r="69" spans="1:14" hidden="1">
      <c r="A69" s="172" t="s">
        <v>258</v>
      </c>
      <c r="B69" s="172" t="s">
        <v>259</v>
      </c>
      <c r="C69" s="5" t="str">
        <f t="shared" si="6"/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 t="shared" si="7"/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 t="shared" si="8"/>
        <v>59</v>
      </c>
    </row>
    <row r="70" spans="1:14" hidden="1">
      <c r="A70" s="172" t="s">
        <v>49</v>
      </c>
      <c r="B70" s="172" t="s">
        <v>50</v>
      </c>
      <c r="C70" s="5" t="str">
        <f t="shared" ref="C70:C101" si="9">A70&amp;" "&amp;B70</f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 t="shared" ref="I70:I101" si="10">IF(E70="H",IF(F70&lt;15.5,"H1",IF(F70&lt;24.5,"H2","H3")),IF(E70="F",IF(F70&lt;24.5,"F1","F2"),""))</f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 t="shared" ref="N70:N101" si="11">K70+M70</f>
        <v>31</v>
      </c>
    </row>
    <row r="71" spans="1:14" hidden="1">
      <c r="A71" s="172" t="s">
        <v>324</v>
      </c>
      <c r="B71" s="172" t="s">
        <v>325</v>
      </c>
      <c r="C71" s="5" t="str">
        <f t="shared" si="9"/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 t="shared" si="10"/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 t="shared" si="11"/>
        <v>86</v>
      </c>
    </row>
    <row r="72" spans="1:14" hidden="1">
      <c r="A72" s="172" t="s">
        <v>324</v>
      </c>
      <c r="B72" s="172" t="s">
        <v>50</v>
      </c>
      <c r="C72" s="5" t="str">
        <f t="shared" si="9"/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 t="shared" si="10"/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 t="shared" si="11"/>
        <v>65</v>
      </c>
    </row>
    <row r="73" spans="1:14" hidden="1">
      <c r="A73" s="172" t="s">
        <v>352</v>
      </c>
      <c r="B73" s="172" t="s">
        <v>353</v>
      </c>
      <c r="C73" s="5" t="str">
        <f t="shared" si="9"/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 t="shared" si="10"/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 t="shared" si="11"/>
        <v>78</v>
      </c>
    </row>
    <row r="74" spans="1:14">
      <c r="A74" s="172" t="s">
        <v>262</v>
      </c>
      <c r="B74" s="172" t="s">
        <v>263</v>
      </c>
      <c r="C74" s="5" t="str">
        <f t="shared" si="9"/>
        <v>FERRANDON STEPHANE</v>
      </c>
      <c r="D74" s="186" t="s">
        <v>9</v>
      </c>
      <c r="E74" s="151" t="s">
        <v>10</v>
      </c>
      <c r="F74" s="16">
        <f>'joueurs  '!F60</f>
        <v>8.9</v>
      </c>
      <c r="G74" s="71" t="s">
        <v>264</v>
      </c>
      <c r="H74" s="192">
        <v>540085201</v>
      </c>
      <c r="I74" s="141" t="str">
        <f t="shared" si="10"/>
        <v>H1</v>
      </c>
      <c r="J74" s="5">
        <f>'Feuille saisie score '!J60</f>
        <v>19</v>
      </c>
      <c r="K74" s="5">
        <f>'Feuille saisie score '!K60</f>
        <v>29</v>
      </c>
      <c r="L74" s="5">
        <f>'Feuille saisie score '!L60</f>
        <v>22</v>
      </c>
      <c r="M74" s="5">
        <f>'Feuille saisie score '!M60</f>
        <v>31</v>
      </c>
      <c r="N74" s="5">
        <f t="shared" si="11"/>
        <v>60</v>
      </c>
    </row>
    <row r="75" spans="1:14" hidden="1">
      <c r="A75" s="172" t="s">
        <v>282</v>
      </c>
      <c r="B75" s="172" t="s">
        <v>283</v>
      </c>
      <c r="C75" s="5" t="str">
        <f t="shared" si="9"/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 t="shared" si="10"/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 t="shared" si="11"/>
        <v>51</v>
      </c>
    </row>
    <row r="76" spans="1:14" hidden="1">
      <c r="A76" s="172" t="s">
        <v>360</v>
      </c>
      <c r="B76" s="172" t="s">
        <v>361</v>
      </c>
      <c r="C76" s="5" t="str">
        <f t="shared" si="9"/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 t="shared" si="10"/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 t="shared" si="11"/>
        <v>77</v>
      </c>
    </row>
    <row r="77" spans="1:14" hidden="1">
      <c r="A77" s="177" t="s">
        <v>299</v>
      </c>
      <c r="B77" s="177" t="s">
        <v>300</v>
      </c>
      <c r="C77" s="5" t="str">
        <f t="shared" si="9"/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 t="shared" si="10"/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 t="shared" si="11"/>
        <v>79</v>
      </c>
    </row>
    <row r="78" spans="1:14" hidden="1">
      <c r="A78" s="172" t="s">
        <v>220</v>
      </c>
      <c r="B78" s="172" t="s">
        <v>221</v>
      </c>
      <c r="C78" s="5" t="str">
        <f t="shared" si="9"/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 t="shared" si="10"/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 t="shared" si="11"/>
        <v>48</v>
      </c>
    </row>
    <row r="79" spans="1:14">
      <c r="A79" s="172" t="s">
        <v>349</v>
      </c>
      <c r="B79" s="172" t="s">
        <v>350</v>
      </c>
      <c r="C79" s="5" t="str">
        <f t="shared" si="9"/>
        <v>BOUDON PIERRE</v>
      </c>
      <c r="D79" s="186" t="s">
        <v>9</v>
      </c>
      <c r="E79" s="145" t="s">
        <v>10</v>
      </c>
      <c r="F79" s="16">
        <f>'joueurs  '!F20</f>
        <v>13</v>
      </c>
      <c r="G79" s="89" t="s">
        <v>341</v>
      </c>
      <c r="H79" s="192">
        <v>43937161</v>
      </c>
      <c r="I79" s="141" t="str">
        <f t="shared" si="10"/>
        <v>H1</v>
      </c>
      <c r="J79" s="5">
        <f>'Feuille saisie score '!J20</f>
        <v>17</v>
      </c>
      <c r="K79" s="5">
        <f>'Feuille saisie score '!K20</f>
        <v>29</v>
      </c>
      <c r="L79" s="5">
        <f>'Feuille saisie score '!L20</f>
        <v>18</v>
      </c>
      <c r="M79" s="5">
        <f>'Feuille saisie score '!M20</f>
        <v>29</v>
      </c>
      <c r="N79" s="5">
        <f t="shared" si="11"/>
        <v>58</v>
      </c>
    </row>
    <row r="80" spans="1:14" hidden="1">
      <c r="A80" s="172" t="s">
        <v>69</v>
      </c>
      <c r="B80" s="172" t="s">
        <v>70</v>
      </c>
      <c r="C80" s="5" t="str">
        <f t="shared" si="9"/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 t="shared" si="10"/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 t="shared" si="11"/>
        <v>76</v>
      </c>
    </row>
    <row r="81" spans="1:14" hidden="1">
      <c r="A81" s="172" t="s">
        <v>393</v>
      </c>
      <c r="B81" s="172" t="s">
        <v>28</v>
      </c>
      <c r="C81" s="5" t="str">
        <f t="shared" si="9"/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 t="shared" si="10"/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 t="shared" si="11"/>
        <v>44</v>
      </c>
    </row>
    <row r="82" spans="1:14" hidden="1">
      <c r="A82" s="172" t="s">
        <v>366</v>
      </c>
      <c r="B82" s="172" t="s">
        <v>367</v>
      </c>
      <c r="C82" s="5" t="str">
        <f t="shared" si="9"/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 t="shared" si="10"/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 t="shared" si="11"/>
        <v>59</v>
      </c>
    </row>
    <row r="83" spans="1:14" ht="15.75" hidden="1">
      <c r="A83" s="175" t="s">
        <v>179</v>
      </c>
      <c r="B83" s="175" t="s">
        <v>180</v>
      </c>
      <c r="C83" s="5" t="str">
        <f t="shared" si="9"/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 t="shared" si="10"/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 t="shared" si="11"/>
        <v>86</v>
      </c>
    </row>
    <row r="84" spans="1:14" hidden="1">
      <c r="A84" s="172" t="s">
        <v>29</v>
      </c>
      <c r="B84" s="172" t="s">
        <v>30</v>
      </c>
      <c r="C84" s="5" t="str">
        <f t="shared" si="9"/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 t="shared" si="10"/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 t="shared" si="11"/>
        <v>58</v>
      </c>
    </row>
    <row r="85" spans="1:14" hidden="1">
      <c r="A85" s="172" t="s">
        <v>411</v>
      </c>
      <c r="B85" s="172" t="s">
        <v>412</v>
      </c>
      <c r="C85" s="5" t="str">
        <f t="shared" si="9"/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 t="shared" si="10"/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 t="shared" si="11"/>
        <v>17</v>
      </c>
    </row>
    <row r="86" spans="1:14" hidden="1">
      <c r="A86" s="172" t="s">
        <v>240</v>
      </c>
      <c r="B86" s="172" t="s">
        <v>93</v>
      </c>
      <c r="C86" s="5" t="str">
        <f t="shared" si="9"/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 t="shared" si="10"/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 t="shared" si="11"/>
        <v>63</v>
      </c>
    </row>
    <row r="87" spans="1:14" hidden="1">
      <c r="A87" s="172" t="s">
        <v>313</v>
      </c>
      <c r="B87" s="172" t="s">
        <v>237</v>
      </c>
      <c r="C87" s="5" t="str">
        <f t="shared" si="9"/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 t="shared" si="10"/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 t="shared" si="11"/>
        <v>54</v>
      </c>
    </row>
    <row r="88" spans="1:14" hidden="1">
      <c r="A88" s="172" t="s">
        <v>73</v>
      </c>
      <c r="B88" s="172" t="s">
        <v>74</v>
      </c>
      <c r="C88" s="5" t="str">
        <f t="shared" si="9"/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 t="shared" si="10"/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 t="shared" si="11"/>
        <v>32</v>
      </c>
    </row>
    <row r="89" spans="1:14" ht="15.75" hidden="1">
      <c r="A89" s="175" t="s">
        <v>98</v>
      </c>
      <c r="B89" s="175" t="s">
        <v>99</v>
      </c>
      <c r="C89" s="5" t="str">
        <f t="shared" si="9"/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 t="shared" si="10"/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 t="shared" si="11"/>
        <v>32</v>
      </c>
    </row>
    <row r="90" spans="1:14" hidden="1">
      <c r="A90" s="172" t="s">
        <v>47</v>
      </c>
      <c r="B90" s="172" t="s">
        <v>48</v>
      </c>
      <c r="C90" s="5" t="str">
        <f t="shared" si="9"/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 t="shared" si="10"/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 t="shared" si="11"/>
        <v>52</v>
      </c>
    </row>
    <row r="91" spans="1:14">
      <c r="A91" s="174" t="s">
        <v>243</v>
      </c>
      <c r="B91" s="174" t="s">
        <v>64</v>
      </c>
      <c r="C91" s="5" t="str">
        <f t="shared" si="9"/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 t="shared" si="10"/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 t="shared" si="11"/>
        <v>58</v>
      </c>
    </row>
    <row r="92" spans="1:14" ht="15.75">
      <c r="A92" s="175" t="s">
        <v>111</v>
      </c>
      <c r="B92" s="175" t="s">
        <v>112</v>
      </c>
      <c r="C92" s="5" t="str">
        <f t="shared" si="9"/>
        <v>DULAU Emmanuel</v>
      </c>
      <c r="D92" s="187" t="s">
        <v>9</v>
      </c>
      <c r="E92" s="142" t="s">
        <v>10</v>
      </c>
      <c r="F92" s="16">
        <f>'joueurs  '!F57</f>
        <v>15.2</v>
      </c>
      <c r="G92" s="86" t="s">
        <v>78</v>
      </c>
      <c r="H92" s="198">
        <v>525284328</v>
      </c>
      <c r="I92" s="141" t="str">
        <f t="shared" si="10"/>
        <v>H1</v>
      </c>
      <c r="J92" s="5">
        <f>'Feuille saisie score '!J57</f>
        <v>10</v>
      </c>
      <c r="K92" s="5">
        <f>'Feuille saisie score '!K57</f>
        <v>24</v>
      </c>
      <c r="L92" s="5">
        <f>'Feuille saisie score '!L57</f>
        <v>19</v>
      </c>
      <c r="M92" s="5">
        <f>'Feuille saisie score '!M57</f>
        <v>33</v>
      </c>
      <c r="N92" s="5">
        <f t="shared" si="11"/>
        <v>57</v>
      </c>
    </row>
    <row r="93" spans="1:14" hidden="1">
      <c r="A93" s="172" t="s">
        <v>38</v>
      </c>
      <c r="B93" s="172" t="s">
        <v>39</v>
      </c>
      <c r="C93" s="5" t="str">
        <f t="shared" si="9"/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 t="shared" si="10"/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 t="shared" si="11"/>
        <v>60</v>
      </c>
    </row>
    <row r="94" spans="1:14" hidden="1">
      <c r="A94" s="172" t="s">
        <v>40</v>
      </c>
      <c r="B94" s="172" t="s">
        <v>16</v>
      </c>
      <c r="C94" s="5" t="str">
        <f t="shared" si="9"/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 t="shared" si="10"/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 t="shared" si="11"/>
        <v>92</v>
      </c>
    </row>
    <row r="95" spans="1:14" hidden="1">
      <c r="A95" s="174" t="s">
        <v>284</v>
      </c>
      <c r="B95" s="174" t="s">
        <v>285</v>
      </c>
      <c r="C95" s="5" t="str">
        <f t="shared" si="9"/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 t="shared" si="10"/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 t="shared" si="11"/>
        <v>60</v>
      </c>
    </row>
    <row r="96" spans="1:14" hidden="1">
      <c r="A96" s="172" t="s">
        <v>284</v>
      </c>
      <c r="B96" s="172" t="s">
        <v>346</v>
      </c>
      <c r="C96" s="5" t="str">
        <f t="shared" si="9"/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 t="shared" si="10"/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 t="shared" si="11"/>
        <v>65</v>
      </c>
    </row>
    <row r="97" spans="1:14" hidden="1">
      <c r="A97" s="174" t="s">
        <v>336</v>
      </c>
      <c r="B97" s="174" t="s">
        <v>337</v>
      </c>
      <c r="C97" s="5" t="str">
        <f t="shared" si="9"/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 t="shared" si="10"/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 t="shared" si="11"/>
        <v>60</v>
      </c>
    </row>
    <row r="98" spans="1:14" hidden="1">
      <c r="A98" s="172" t="s">
        <v>344</v>
      </c>
      <c r="B98" s="172" t="s">
        <v>222</v>
      </c>
      <c r="C98" s="5" t="str">
        <f t="shared" si="9"/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 t="shared" si="10"/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 t="shared" si="11"/>
        <v>63</v>
      </c>
    </row>
    <row r="99" spans="1:14" hidden="1">
      <c r="A99" s="172" t="s">
        <v>36</v>
      </c>
      <c r="B99" s="172" t="s">
        <v>37</v>
      </c>
      <c r="C99" s="5" t="str">
        <f t="shared" si="9"/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 t="shared" si="10"/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 t="shared" si="11"/>
        <v>72</v>
      </c>
    </row>
    <row r="100" spans="1:14">
      <c r="A100" s="172" t="s">
        <v>222</v>
      </c>
      <c r="B100" s="172" t="s">
        <v>223</v>
      </c>
      <c r="C100" s="5" t="str">
        <f t="shared" si="9"/>
        <v>LAURENT JEAN-MARC</v>
      </c>
      <c r="D100" s="186" t="s">
        <v>9</v>
      </c>
      <c r="E100" s="149" t="s">
        <v>10</v>
      </c>
      <c r="F100" s="16">
        <f>'joueurs  '!F91</f>
        <v>12.4</v>
      </c>
      <c r="G100" s="57" t="s">
        <v>213</v>
      </c>
      <c r="H100" s="192">
        <v>542201090</v>
      </c>
      <c r="I100" s="141" t="str">
        <f t="shared" si="10"/>
        <v>H1</v>
      </c>
      <c r="J100" s="5">
        <f>'Feuille saisie score '!J91</f>
        <v>14</v>
      </c>
      <c r="K100" s="5">
        <f>'Feuille saisie score '!K91</f>
        <v>23</v>
      </c>
      <c r="L100" s="5">
        <f>'Feuille saisie score '!L91</f>
        <v>19</v>
      </c>
      <c r="M100" s="5">
        <f>'Feuille saisie score '!M91</f>
        <v>33</v>
      </c>
      <c r="N100" s="5">
        <f t="shared" si="11"/>
        <v>56</v>
      </c>
    </row>
    <row r="101" spans="1:14" ht="30" hidden="1">
      <c r="A101" s="173" t="s">
        <v>194</v>
      </c>
      <c r="B101" s="173" t="s">
        <v>195</v>
      </c>
      <c r="C101" s="5" t="str">
        <f t="shared" si="9"/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 t="shared" si="10"/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 t="shared" si="11"/>
        <v>58</v>
      </c>
    </row>
    <row r="102" spans="1:14">
      <c r="A102" s="172" t="s">
        <v>308</v>
      </c>
      <c r="B102" s="172" t="s">
        <v>309</v>
      </c>
      <c r="C102" s="5" t="str">
        <f t="shared" ref="C102:C133" si="12">A102&amp;" "&amp;B102</f>
        <v>MANSIOUS CHRISTOPHE</v>
      </c>
      <c r="D102" s="186" t="s">
        <v>9</v>
      </c>
      <c r="E102" s="154" t="s">
        <v>10</v>
      </c>
      <c r="F102" s="16">
        <f>'joueurs  '!F107</f>
        <v>9.1</v>
      </c>
      <c r="G102" s="80" t="s">
        <v>306</v>
      </c>
      <c r="H102" s="195" t="s">
        <v>310</v>
      </c>
      <c r="I102" s="141" t="str">
        <f t="shared" ref="I102:I133" si="13">IF(E102="H",IF(F102&lt;15.5,"H1",IF(F102&lt;24.5,"H2","H3")),IF(E102="F",IF(F102&lt;24.5,"F1","F2"),""))</f>
        <v>H1</v>
      </c>
      <c r="J102" s="5">
        <f>'Feuille saisie score '!J107</f>
        <v>16</v>
      </c>
      <c r="K102" s="5">
        <f>'Feuille saisie score '!K107</f>
        <v>26</v>
      </c>
      <c r="L102" s="5">
        <f>'Feuille saisie score '!L107</f>
        <v>20</v>
      </c>
      <c r="M102" s="5">
        <f>'Feuille saisie score '!M107</f>
        <v>30</v>
      </c>
      <c r="N102" s="5">
        <f t="shared" ref="N102:N133" si="14">K102+M102</f>
        <v>56</v>
      </c>
    </row>
    <row r="103" spans="1:14" hidden="1">
      <c r="A103" s="172" t="s">
        <v>126</v>
      </c>
      <c r="B103" s="172" t="s">
        <v>127</v>
      </c>
      <c r="C103" s="5" t="str">
        <f t="shared" si="12"/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 t="shared" si="13"/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 t="shared" si="14"/>
        <v>54</v>
      </c>
    </row>
    <row r="104" spans="1:14" ht="15.75" hidden="1">
      <c r="A104" s="178" t="s">
        <v>117</v>
      </c>
      <c r="B104" s="178" t="s">
        <v>118</v>
      </c>
      <c r="C104" s="5" t="str">
        <f t="shared" si="12"/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 t="shared" si="13"/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 t="shared" si="14"/>
        <v>51</v>
      </c>
    </row>
    <row r="105" spans="1:14" hidden="1">
      <c r="A105" s="172" t="s">
        <v>241</v>
      </c>
      <c r="B105" s="172" t="s">
        <v>112</v>
      </c>
      <c r="C105" s="5" t="str">
        <f t="shared" si="12"/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 t="shared" si="13"/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 t="shared" si="14"/>
        <v>59</v>
      </c>
    </row>
    <row r="106" spans="1:14" hidden="1">
      <c r="A106" s="172" t="s">
        <v>242</v>
      </c>
      <c r="B106" s="172" t="s">
        <v>166</v>
      </c>
      <c r="C106" s="5" t="str">
        <f t="shared" si="12"/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 t="shared" si="13"/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 t="shared" si="14"/>
        <v>50</v>
      </c>
    </row>
    <row r="107" spans="1:14" hidden="1">
      <c r="A107" s="172" t="s">
        <v>63</v>
      </c>
      <c r="B107" s="172" t="s">
        <v>64</v>
      </c>
      <c r="C107" s="5" t="str">
        <f t="shared" si="12"/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 t="shared" si="13"/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 t="shared" si="14"/>
        <v>36</v>
      </c>
    </row>
    <row r="108" spans="1:14">
      <c r="A108" s="172" t="s">
        <v>249</v>
      </c>
      <c r="B108" s="172" t="s">
        <v>250</v>
      </c>
      <c r="C108" s="5" t="str">
        <f t="shared" si="12"/>
        <v>CORDIER Matthieu</v>
      </c>
      <c r="D108" s="186" t="s">
        <v>9</v>
      </c>
      <c r="E108" s="150" t="s">
        <v>10</v>
      </c>
      <c r="F108" s="16">
        <f>'joueurs  '!F34</f>
        <v>3.2</v>
      </c>
      <c r="G108" s="66" t="s">
        <v>244</v>
      </c>
      <c r="H108" s="201">
        <v>43346122</v>
      </c>
      <c r="I108" s="141" t="str">
        <f t="shared" si="13"/>
        <v>H1</v>
      </c>
      <c r="J108" s="5">
        <f>'Feuille saisie score '!J34</f>
        <v>26</v>
      </c>
      <c r="K108" s="5">
        <f>'Feuille saisie score '!K34</f>
        <v>30</v>
      </c>
      <c r="L108" s="5">
        <f>'Feuille saisie score '!L34</f>
        <v>22</v>
      </c>
      <c r="M108" s="5">
        <f>'Feuille saisie score '!M34</f>
        <v>25</v>
      </c>
      <c r="N108" s="5">
        <f t="shared" si="14"/>
        <v>55</v>
      </c>
    </row>
    <row r="109" spans="1:14">
      <c r="A109" s="172" t="s">
        <v>402</v>
      </c>
      <c r="B109" s="172" t="s">
        <v>50</v>
      </c>
      <c r="C109" s="5" t="str">
        <f t="shared" si="12"/>
        <v>WEBER  Philippe</v>
      </c>
      <c r="D109" s="186" t="s">
        <v>9</v>
      </c>
      <c r="E109" s="95" t="s">
        <v>10</v>
      </c>
      <c r="F109" s="16">
        <f>'joueurs  '!F165</f>
        <v>13.4</v>
      </c>
      <c r="G109" s="14" t="s">
        <v>391</v>
      </c>
      <c r="H109" s="197" t="s">
        <v>403</v>
      </c>
      <c r="I109" s="141" t="str">
        <f t="shared" si="13"/>
        <v>H1</v>
      </c>
      <c r="J109" s="5">
        <f>'Feuille saisie score '!J165</f>
        <v>14</v>
      </c>
      <c r="K109" s="5">
        <f>'Feuille saisie score '!K165</f>
        <v>28</v>
      </c>
      <c r="L109" s="5">
        <f>'Feuille saisie score '!L165</f>
        <v>15</v>
      </c>
      <c r="M109" s="5">
        <f>'Feuille saisie score '!M165</f>
        <v>27</v>
      </c>
      <c r="N109" s="5">
        <f t="shared" si="14"/>
        <v>55</v>
      </c>
    </row>
    <row r="110" spans="1:14">
      <c r="A110" s="181" t="s">
        <v>296</v>
      </c>
      <c r="B110" s="181" t="s">
        <v>297</v>
      </c>
      <c r="C110" s="5" t="str">
        <f t="shared" si="12"/>
        <v>DURANDE Stephane</v>
      </c>
      <c r="D110" s="188" t="s">
        <v>9</v>
      </c>
      <c r="E110" s="153" t="s">
        <v>10</v>
      </c>
      <c r="F110" s="16">
        <f>'joueurs  '!F58</f>
        <v>14.7</v>
      </c>
      <c r="G110" s="14" t="s">
        <v>298</v>
      </c>
      <c r="H110" s="192">
        <v>521673236</v>
      </c>
      <c r="I110" s="141" t="str">
        <f t="shared" si="13"/>
        <v>H1</v>
      </c>
      <c r="J110" s="5">
        <f>'Feuille saisie score '!J58</f>
        <v>16</v>
      </c>
      <c r="K110" s="5">
        <f>'Feuille saisie score '!K58</f>
        <v>27</v>
      </c>
      <c r="L110" s="5">
        <f>'Feuille saisie score '!L58</f>
        <v>12</v>
      </c>
      <c r="M110" s="5">
        <f>'Feuille saisie score '!M58</f>
        <v>27</v>
      </c>
      <c r="N110" s="5">
        <f t="shared" si="14"/>
        <v>54</v>
      </c>
    </row>
    <row r="111" spans="1:14" hidden="1">
      <c r="A111" s="172" t="s">
        <v>217</v>
      </c>
      <c r="B111" s="172" t="s">
        <v>218</v>
      </c>
      <c r="C111" s="5" t="str">
        <f t="shared" si="12"/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 t="shared" si="13"/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 t="shared" si="14"/>
        <v>72</v>
      </c>
    </row>
    <row r="112" spans="1:14" hidden="1">
      <c r="A112" s="172" t="s">
        <v>34</v>
      </c>
      <c r="B112" s="172" t="s">
        <v>35</v>
      </c>
      <c r="C112" s="5" t="str">
        <f t="shared" si="12"/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 t="shared" si="13"/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 t="shared" si="14"/>
        <v>74</v>
      </c>
    </row>
    <row r="113" spans="1:14" ht="15.75" hidden="1">
      <c r="A113" s="178" t="s">
        <v>79</v>
      </c>
      <c r="B113" s="178" t="s">
        <v>72</v>
      </c>
      <c r="C113" s="5" t="str">
        <f t="shared" si="12"/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 t="shared" si="13"/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 t="shared" si="14"/>
        <v>66</v>
      </c>
    </row>
    <row r="114" spans="1:14">
      <c r="A114" s="172" t="s">
        <v>318</v>
      </c>
      <c r="B114" s="172" t="s">
        <v>319</v>
      </c>
      <c r="C114" s="5" t="str">
        <f t="shared" si="12"/>
        <v>PRADERE GUILLAUME</v>
      </c>
      <c r="D114" s="186" t="s">
        <v>9</v>
      </c>
      <c r="E114" s="154" t="s">
        <v>10</v>
      </c>
      <c r="F114" s="16">
        <f>'joueurs  '!F136</f>
        <v>14.4</v>
      </c>
      <c r="G114" s="80" t="s">
        <v>306</v>
      </c>
      <c r="H114" s="195" t="s">
        <v>320</v>
      </c>
      <c r="I114" s="141" t="str">
        <f t="shared" si="13"/>
        <v>H1</v>
      </c>
      <c r="J114" s="5">
        <f>'Feuille saisie score '!J136</f>
        <v>20</v>
      </c>
      <c r="K114" s="5">
        <f>'Feuille saisie score '!K136</f>
        <v>34</v>
      </c>
      <c r="L114" s="5">
        <f>'Feuille saisie score '!L136</f>
        <v>10</v>
      </c>
      <c r="M114" s="5">
        <f>'Feuille saisie score '!M136</f>
        <v>20</v>
      </c>
      <c r="N114" s="5">
        <f t="shared" si="14"/>
        <v>54</v>
      </c>
    </row>
    <row r="115" spans="1:14" ht="15.75" hidden="1">
      <c r="A115" s="178" t="s">
        <v>85</v>
      </c>
      <c r="B115" s="178" t="s">
        <v>70</v>
      </c>
      <c r="C115" s="5" t="str">
        <f t="shared" si="12"/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 t="shared" si="13"/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 t="shared" si="14"/>
        <v>45</v>
      </c>
    </row>
    <row r="116" spans="1:14">
      <c r="A116" s="172" t="s">
        <v>233</v>
      </c>
      <c r="B116" s="172" t="s">
        <v>234</v>
      </c>
      <c r="C116" s="5" t="str">
        <f t="shared" si="12"/>
        <v>LOYER Vincent</v>
      </c>
      <c r="D116" s="186" t="s">
        <v>9</v>
      </c>
      <c r="E116" s="62" t="s">
        <v>10</v>
      </c>
      <c r="F116" s="16">
        <f>'joueurs  '!F101</f>
        <v>9.6999999999999993</v>
      </c>
      <c r="G116" s="61" t="s">
        <v>228</v>
      </c>
      <c r="H116" s="193">
        <v>513082292</v>
      </c>
      <c r="I116" s="141" t="str">
        <f t="shared" si="13"/>
        <v>H1</v>
      </c>
      <c r="J116" s="5">
        <f>'Feuille saisie score '!J101</f>
        <v>17</v>
      </c>
      <c r="K116" s="5">
        <f>'Feuille saisie score '!K101</f>
        <v>26</v>
      </c>
      <c r="L116" s="5">
        <f>'Feuille saisie score '!L101</f>
        <v>15</v>
      </c>
      <c r="M116" s="5">
        <f>'Feuille saisie score '!M101</f>
        <v>27</v>
      </c>
      <c r="N116" s="5">
        <f t="shared" si="14"/>
        <v>53</v>
      </c>
    </row>
    <row r="117" spans="1:14" ht="15.75" hidden="1">
      <c r="A117" s="173" t="s">
        <v>169</v>
      </c>
      <c r="B117" s="173" t="s">
        <v>170</v>
      </c>
      <c r="C117" s="5" t="str">
        <f t="shared" si="12"/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 t="shared" si="13"/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 t="shared" si="14"/>
        <v>69</v>
      </c>
    </row>
    <row r="118" spans="1:14" hidden="1">
      <c r="A118" s="172" t="s">
        <v>387</v>
      </c>
      <c r="B118" s="172" t="s">
        <v>388</v>
      </c>
      <c r="C118" s="5" t="str">
        <f t="shared" si="12"/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 t="shared" si="13"/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 t="shared" si="14"/>
        <v>71</v>
      </c>
    </row>
    <row r="119" spans="1:14" hidden="1">
      <c r="A119" s="172" t="s">
        <v>65</v>
      </c>
      <c r="B119" s="172" t="s">
        <v>66</v>
      </c>
      <c r="C119" s="5" t="str">
        <f t="shared" si="12"/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 t="shared" si="13"/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 t="shared" si="14"/>
        <v>14</v>
      </c>
    </row>
    <row r="120" spans="1:14" hidden="1">
      <c r="A120" s="172" t="s">
        <v>51</v>
      </c>
      <c r="B120" s="172" t="s">
        <v>52</v>
      </c>
      <c r="C120" s="5" t="str">
        <f t="shared" si="12"/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 t="shared" si="13"/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 t="shared" si="14"/>
        <v>65</v>
      </c>
    </row>
    <row r="121" spans="1:14" ht="15.75">
      <c r="A121" s="173" t="s">
        <v>202</v>
      </c>
      <c r="B121" s="173" t="s">
        <v>203</v>
      </c>
      <c r="C121" s="5" t="str">
        <f t="shared" si="12"/>
        <v>MEULEMAN DAVID</v>
      </c>
      <c r="D121" s="187" t="s">
        <v>9</v>
      </c>
      <c r="E121" s="148" t="s">
        <v>10</v>
      </c>
      <c r="F121" s="16">
        <f>'joueurs  '!F113</f>
        <v>12.4</v>
      </c>
      <c r="G121" s="80" t="s">
        <v>190</v>
      </c>
      <c r="H121" s="204">
        <v>516537241</v>
      </c>
      <c r="I121" s="141" t="str">
        <f t="shared" si="13"/>
        <v>H1</v>
      </c>
      <c r="J121" s="5">
        <f>'Feuille saisie score '!J113</f>
        <v>13</v>
      </c>
      <c r="K121" s="5">
        <f>'Feuille saisie score '!K113</f>
        <v>21</v>
      </c>
      <c r="L121" s="5">
        <f>'Feuille saisie score '!L113</f>
        <v>19</v>
      </c>
      <c r="M121" s="5">
        <f>'Feuille saisie score '!M113</f>
        <v>32</v>
      </c>
      <c r="N121" s="5">
        <f t="shared" si="14"/>
        <v>53</v>
      </c>
    </row>
    <row r="122" spans="1:14" hidden="1">
      <c r="A122" s="172" t="s">
        <v>237</v>
      </c>
      <c r="B122" s="172" t="s">
        <v>238</v>
      </c>
      <c r="C122" s="5" t="str">
        <f t="shared" si="12"/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 t="shared" si="13"/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 t="shared" si="14"/>
        <v>51</v>
      </c>
    </row>
    <row r="123" spans="1:14" hidden="1">
      <c r="A123" s="172" t="s">
        <v>326</v>
      </c>
      <c r="B123" s="172" t="s">
        <v>238</v>
      </c>
      <c r="C123" s="5" t="str">
        <f t="shared" si="12"/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 t="shared" si="13"/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 t="shared" si="14"/>
        <v>55</v>
      </c>
    </row>
    <row r="124" spans="1:14" hidden="1">
      <c r="A124" s="174" t="s">
        <v>326</v>
      </c>
      <c r="B124" s="174" t="s">
        <v>327</v>
      </c>
      <c r="C124" s="5" t="str">
        <f t="shared" si="12"/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 t="shared" si="13"/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 t="shared" si="14"/>
        <v>47</v>
      </c>
    </row>
    <row r="125" spans="1:14" hidden="1">
      <c r="A125" s="174" t="s">
        <v>339</v>
      </c>
      <c r="B125" s="174" t="s">
        <v>340</v>
      </c>
      <c r="C125" s="5" t="str">
        <f t="shared" si="12"/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 t="shared" si="13"/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 t="shared" si="14"/>
        <v>61</v>
      </c>
    </row>
    <row r="126" spans="1:14" hidden="1">
      <c r="A126" s="172" t="s">
        <v>339</v>
      </c>
      <c r="B126" s="172" t="s">
        <v>265</v>
      </c>
      <c r="C126" s="5" t="str">
        <f t="shared" si="12"/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 t="shared" si="13"/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 t="shared" si="14"/>
        <v>50</v>
      </c>
    </row>
    <row r="127" spans="1:14" hidden="1">
      <c r="A127" s="172" t="s">
        <v>142</v>
      </c>
      <c r="B127" s="172" t="s">
        <v>143</v>
      </c>
      <c r="C127" s="5" t="str">
        <f t="shared" si="12"/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 t="shared" si="13"/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 t="shared" si="14"/>
        <v>78</v>
      </c>
    </row>
    <row r="128" spans="1:14" hidden="1">
      <c r="A128" s="172" t="s">
        <v>142</v>
      </c>
      <c r="B128" s="172" t="s">
        <v>144</v>
      </c>
      <c r="C128" s="5" t="str">
        <f t="shared" si="12"/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 t="shared" si="13"/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 t="shared" si="14"/>
        <v>84</v>
      </c>
    </row>
    <row r="129" spans="1:14">
      <c r="A129" s="174" t="s">
        <v>140</v>
      </c>
      <c r="B129" s="174" t="s">
        <v>141</v>
      </c>
      <c r="C129" s="5" t="str">
        <f t="shared" si="12"/>
        <v>MOUNIER Frédéric</v>
      </c>
      <c r="D129" s="186" t="s">
        <v>9</v>
      </c>
      <c r="E129" s="144" t="s">
        <v>10</v>
      </c>
      <c r="F129" s="16">
        <f>'joueurs  '!F120</f>
        <v>14.2</v>
      </c>
      <c r="G129" s="35" t="s">
        <v>139</v>
      </c>
      <c r="H129" s="192">
        <v>510679233</v>
      </c>
      <c r="I129" s="141" t="str">
        <f t="shared" si="13"/>
        <v>H1</v>
      </c>
      <c r="J129" s="5">
        <f>'Feuille saisie score '!J120</f>
        <v>13</v>
      </c>
      <c r="K129" s="5">
        <f>'Feuille saisie score '!K120</f>
        <v>23</v>
      </c>
      <c r="L129" s="5">
        <f>'Feuille saisie score '!L120</f>
        <v>17</v>
      </c>
      <c r="M129" s="5">
        <f>'Feuille saisie score '!M120</f>
        <v>30</v>
      </c>
      <c r="N129" s="5">
        <f t="shared" si="14"/>
        <v>53</v>
      </c>
    </row>
    <row r="130" spans="1:14" hidden="1">
      <c r="A130" s="172" t="s">
        <v>224</v>
      </c>
      <c r="B130" s="172" t="s">
        <v>225</v>
      </c>
      <c r="C130" s="5" t="str">
        <f t="shared" si="12"/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 t="shared" si="13"/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 t="shared" si="14"/>
        <v>19</v>
      </c>
    </row>
    <row r="131" spans="1:14" hidden="1">
      <c r="A131" s="172" t="s">
        <v>395</v>
      </c>
      <c r="B131" s="172" t="s">
        <v>396</v>
      </c>
      <c r="C131" s="5" t="str">
        <f t="shared" si="12"/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 t="shared" si="13"/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 t="shared" si="14"/>
        <v>43</v>
      </c>
    </row>
    <row r="132" spans="1:14" hidden="1">
      <c r="A132" s="174" t="s">
        <v>137</v>
      </c>
      <c r="B132" s="174" t="s">
        <v>102</v>
      </c>
      <c r="C132" s="5" t="str">
        <f t="shared" si="12"/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 t="shared" si="13"/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 t="shared" si="14"/>
        <v>39</v>
      </c>
    </row>
    <row r="133" spans="1:14">
      <c r="A133" s="172" t="s">
        <v>373</v>
      </c>
      <c r="B133" s="172" t="s">
        <v>374</v>
      </c>
      <c r="C133" s="5" t="str">
        <f t="shared" si="12"/>
        <v>HOCHIN DIDIER</v>
      </c>
      <c r="D133" s="186" t="s">
        <v>9</v>
      </c>
      <c r="E133" s="156" t="s">
        <v>10</v>
      </c>
      <c r="F133" s="16">
        <f>'joueurs  '!F78</f>
        <v>15.2</v>
      </c>
      <c r="G133" s="90" t="s">
        <v>365</v>
      </c>
      <c r="H133" s="172">
        <v>49513048</v>
      </c>
      <c r="I133" s="141" t="str">
        <f t="shared" si="13"/>
        <v>H1</v>
      </c>
      <c r="J133" s="5">
        <f>'Feuille saisie score '!J78</f>
        <v>10</v>
      </c>
      <c r="K133" s="5">
        <f>'Feuille saisie score '!K78</f>
        <v>19</v>
      </c>
      <c r="L133" s="5">
        <f>'Feuille saisie score '!L78</f>
        <v>18</v>
      </c>
      <c r="M133" s="5">
        <f>'Feuille saisie score '!M78</f>
        <v>32</v>
      </c>
      <c r="N133" s="5">
        <f t="shared" si="14"/>
        <v>51</v>
      </c>
    </row>
    <row r="134" spans="1:14" hidden="1">
      <c r="A134" s="172" t="s">
        <v>286</v>
      </c>
      <c r="B134" s="172" t="s">
        <v>287</v>
      </c>
      <c r="C134" s="5" t="str">
        <f t="shared" ref="C134:C165" si="15">A134&amp;" "&amp;B134</f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 t="shared" ref="I134:I166" si="16">IF(E134="H",IF(F134&lt;15.5,"H1",IF(F134&lt;24.5,"H2","H3")),IF(E134="F",IF(F134&lt;24.5,"F1","F2"),""))</f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 t="shared" ref="N134:N165" si="17">K134+M134</f>
        <v>58</v>
      </c>
    </row>
    <row r="135" spans="1:14" hidden="1">
      <c r="A135" s="174" t="s">
        <v>382</v>
      </c>
      <c r="B135" s="174" t="s">
        <v>383</v>
      </c>
      <c r="C135" s="5" t="str">
        <f t="shared" si="15"/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 t="shared" si="16"/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 t="shared" si="17"/>
        <v>71</v>
      </c>
    </row>
    <row r="136" spans="1:14">
      <c r="A136" s="172" t="s">
        <v>390</v>
      </c>
      <c r="B136" s="172" t="s">
        <v>225</v>
      </c>
      <c r="C136" s="5" t="str">
        <f t="shared" si="15"/>
        <v>BERTON Nicolas</v>
      </c>
      <c r="D136" s="186" t="s">
        <v>9</v>
      </c>
      <c r="E136" s="95" t="s">
        <v>10</v>
      </c>
      <c r="F136" s="16">
        <f>'joueurs  '!F18</f>
        <v>11.4</v>
      </c>
      <c r="G136" s="14" t="s">
        <v>391</v>
      </c>
      <c r="H136" s="197" t="s">
        <v>392</v>
      </c>
      <c r="I136" s="141" t="str">
        <f t="shared" si="16"/>
        <v>H1</v>
      </c>
      <c r="J136" s="5">
        <f>'Feuille saisie score '!J18</f>
        <v>21</v>
      </c>
      <c r="K136" s="5">
        <f>'Feuille saisie score '!K18</f>
        <v>31</v>
      </c>
      <c r="L136" s="5">
        <f>'Feuille saisie score '!L18</f>
        <v>9</v>
      </c>
      <c r="M136" s="5">
        <f>'Feuille saisie score '!M18</f>
        <v>19</v>
      </c>
      <c r="N136" s="5">
        <f t="shared" si="17"/>
        <v>50</v>
      </c>
    </row>
    <row r="137" spans="1:14">
      <c r="A137" s="174" t="s">
        <v>254</v>
      </c>
      <c r="B137" s="174" t="s">
        <v>180</v>
      </c>
      <c r="C137" s="5" t="str">
        <f t="shared" si="15"/>
        <v>MARTY CHRISTIAN</v>
      </c>
      <c r="D137" s="186" t="s">
        <v>9</v>
      </c>
      <c r="E137" s="149" t="s">
        <v>10</v>
      </c>
      <c r="F137" s="16">
        <f>'joueurs  '!F109</f>
        <v>13.1</v>
      </c>
      <c r="G137" s="57" t="s">
        <v>255</v>
      </c>
      <c r="H137" s="192">
        <v>513007140</v>
      </c>
      <c r="I137" s="141" t="str">
        <f t="shared" si="16"/>
        <v>H1</v>
      </c>
      <c r="J137" s="5">
        <f>'Feuille saisie score '!J109</f>
        <v>14</v>
      </c>
      <c r="K137" s="5">
        <f>'Feuille saisie score '!K109</f>
        <v>26</v>
      </c>
      <c r="L137" s="5">
        <f>'Feuille saisie score '!L109</f>
        <v>13</v>
      </c>
      <c r="M137" s="5">
        <f>'Feuille saisie score '!M109</f>
        <v>23</v>
      </c>
      <c r="N137" s="5">
        <f t="shared" si="17"/>
        <v>49</v>
      </c>
    </row>
    <row r="138" spans="1:14" hidden="1">
      <c r="A138" s="172" t="s">
        <v>145</v>
      </c>
      <c r="B138" s="172" t="s">
        <v>146</v>
      </c>
      <c r="C138" s="5" t="str">
        <f t="shared" si="15"/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 t="shared" si="16"/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 t="shared" si="17"/>
        <v>57</v>
      </c>
    </row>
    <row r="139" spans="1:14" hidden="1">
      <c r="A139" s="172" t="s">
        <v>281</v>
      </c>
      <c r="B139" s="172" t="s">
        <v>234</v>
      </c>
      <c r="C139" s="5" t="str">
        <f t="shared" si="15"/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 t="shared" si="16"/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 t="shared" si="17"/>
        <v>57</v>
      </c>
    </row>
    <row r="140" spans="1:14" hidden="1">
      <c r="A140" s="172" t="s">
        <v>20</v>
      </c>
      <c r="B140" s="172" t="s">
        <v>21</v>
      </c>
      <c r="C140" s="5" t="str">
        <f t="shared" si="15"/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 t="shared" si="16"/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 t="shared" si="17"/>
        <v>25</v>
      </c>
    </row>
    <row r="141" spans="1:14">
      <c r="A141" s="172" t="s">
        <v>147</v>
      </c>
      <c r="B141" s="172" t="s">
        <v>99</v>
      </c>
      <c r="C141" s="5" t="str">
        <f t="shared" si="15"/>
        <v>MONOT Pierre</v>
      </c>
      <c r="D141" s="186" t="s">
        <v>9</v>
      </c>
      <c r="E141" s="144" t="s">
        <v>10</v>
      </c>
      <c r="F141" s="16">
        <f>'joueurs  '!F115</f>
        <v>14.7</v>
      </c>
      <c r="G141" s="35" t="s">
        <v>139</v>
      </c>
      <c r="H141" s="192">
        <v>529325357</v>
      </c>
      <c r="I141" s="141" t="str">
        <f t="shared" si="16"/>
        <v>H1</v>
      </c>
      <c r="J141" s="5">
        <f>'Feuille saisie score '!J115</f>
        <v>9</v>
      </c>
      <c r="K141" s="5">
        <f>'Feuille saisie score '!K115</f>
        <v>23</v>
      </c>
      <c r="L141" s="5">
        <f>'Feuille saisie score '!L115</f>
        <v>14</v>
      </c>
      <c r="M141" s="5">
        <f>'Feuille saisie score '!M115</f>
        <v>25</v>
      </c>
      <c r="N141" s="5">
        <f t="shared" si="17"/>
        <v>48</v>
      </c>
    </row>
    <row r="142" spans="1:14" hidden="1">
      <c r="A142" s="172" t="s">
        <v>347</v>
      </c>
      <c r="B142" s="172" t="s">
        <v>348</v>
      </c>
      <c r="C142" s="5" t="str">
        <f t="shared" si="15"/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 t="shared" si="16"/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 t="shared" si="17"/>
        <v>68</v>
      </c>
    </row>
    <row r="143" spans="1:14" ht="15.75" hidden="1">
      <c r="A143" s="173" t="s">
        <v>208</v>
      </c>
      <c r="B143" s="173" t="s">
        <v>209</v>
      </c>
      <c r="C143" s="5" t="str">
        <f t="shared" si="15"/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si="16"/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si="17"/>
        <v>59</v>
      </c>
    </row>
    <row r="144" spans="1:14" hidden="1">
      <c r="A144" s="174" t="s">
        <v>305</v>
      </c>
      <c r="B144" s="174" t="s">
        <v>263</v>
      </c>
      <c r="C144" s="5" t="str">
        <f t="shared" si="15"/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 t="shared" si="16"/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 t="shared" si="17"/>
        <v>68</v>
      </c>
    </row>
    <row r="145" spans="1:14" hidden="1">
      <c r="A145" s="172" t="s">
        <v>267</v>
      </c>
      <c r="B145" s="172" t="s">
        <v>268</v>
      </c>
      <c r="C145" s="5" t="str">
        <f t="shared" si="15"/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 t="shared" si="16"/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 t="shared" si="17"/>
        <v>51</v>
      </c>
    </row>
    <row r="146" spans="1:14" hidden="1">
      <c r="A146" s="172" t="s">
        <v>267</v>
      </c>
      <c r="B146" s="172" t="s">
        <v>270</v>
      </c>
      <c r="C146" s="5" t="str">
        <f t="shared" si="15"/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 t="shared" si="16"/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 t="shared" si="17"/>
        <v>51</v>
      </c>
    </row>
    <row r="147" spans="1:14" hidden="1">
      <c r="A147" s="172" t="s">
        <v>351</v>
      </c>
      <c r="B147" s="172" t="s">
        <v>346</v>
      </c>
      <c r="C147" s="5" t="str">
        <f t="shared" si="15"/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 t="shared" si="16"/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 t="shared" si="17"/>
        <v>73</v>
      </c>
    </row>
    <row r="148" spans="1:14" hidden="1">
      <c r="A148" s="172" t="s">
        <v>354</v>
      </c>
      <c r="B148" s="172" t="s">
        <v>355</v>
      </c>
      <c r="C148" s="5" t="str">
        <f t="shared" si="15"/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 t="shared" si="16"/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 t="shared" si="17"/>
        <v>65</v>
      </c>
    </row>
    <row r="149" spans="1:14" hidden="1">
      <c r="A149" s="174" t="s">
        <v>226</v>
      </c>
      <c r="B149" s="174" t="s">
        <v>227</v>
      </c>
      <c r="C149" s="5" t="str">
        <f t="shared" si="15"/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 t="shared" si="16"/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 t="shared" si="17"/>
        <v>63</v>
      </c>
    </row>
    <row r="150" spans="1:14" ht="15.75" hidden="1">
      <c r="A150" s="175" t="s">
        <v>183</v>
      </c>
      <c r="B150" s="175" t="s">
        <v>184</v>
      </c>
      <c r="C150" s="5" t="str">
        <f t="shared" si="15"/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 t="shared" si="16"/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 t="shared" si="17"/>
        <v>64</v>
      </c>
    </row>
    <row r="151" spans="1:14" hidden="1">
      <c r="A151" s="172" t="s">
        <v>43</v>
      </c>
      <c r="B151" s="172" t="s">
        <v>44</v>
      </c>
      <c r="C151" s="5" t="str">
        <f t="shared" si="15"/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 t="shared" si="16"/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 t="shared" si="17"/>
        <v>65</v>
      </c>
    </row>
    <row r="152" spans="1:14" ht="15.75" hidden="1">
      <c r="A152" s="175" t="s">
        <v>105</v>
      </c>
      <c r="B152" s="175" t="s">
        <v>106</v>
      </c>
      <c r="C152" s="5" t="str">
        <f t="shared" si="15"/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 t="shared" si="16"/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 t="shared" si="17"/>
        <v>68</v>
      </c>
    </row>
    <row r="153" spans="1:14" hidden="1">
      <c r="A153" s="172" t="s">
        <v>61</v>
      </c>
      <c r="B153" s="172" t="s">
        <v>62</v>
      </c>
      <c r="C153" s="5" t="str">
        <f t="shared" si="15"/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 t="shared" si="16"/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 t="shared" si="17"/>
        <v>75</v>
      </c>
    </row>
    <row r="154" spans="1:14" hidden="1">
      <c r="A154" s="174" t="s">
        <v>399</v>
      </c>
      <c r="B154" s="174" t="s">
        <v>400</v>
      </c>
      <c r="C154" s="5" t="str">
        <f t="shared" si="15"/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 t="shared" si="16"/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 t="shared" si="17"/>
        <v>63</v>
      </c>
    </row>
    <row r="155" spans="1:14">
      <c r="A155" s="172" t="s">
        <v>288</v>
      </c>
      <c r="B155" s="172" t="s">
        <v>289</v>
      </c>
      <c r="C155" s="5" t="str">
        <f t="shared" si="15"/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 t="shared" si="16"/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 t="shared" si="17"/>
        <v>45</v>
      </c>
    </row>
    <row r="156" spans="1:14" ht="15.75">
      <c r="A156" s="175" t="s">
        <v>113</v>
      </c>
      <c r="B156" s="175" t="s">
        <v>114</v>
      </c>
      <c r="C156" s="5" t="str">
        <f t="shared" si="15"/>
        <v>BEUVELOT Gaël</v>
      </c>
      <c r="D156" s="187" t="s">
        <v>9</v>
      </c>
      <c r="E156" s="142" t="s">
        <v>10</v>
      </c>
      <c r="F156" s="16">
        <f>'joueurs  '!F19</f>
        <v>11.9</v>
      </c>
      <c r="G156" s="86" t="s">
        <v>78</v>
      </c>
      <c r="H156" s="198">
        <v>533283215</v>
      </c>
      <c r="I156" s="141" t="str">
        <f t="shared" si="16"/>
        <v>H1</v>
      </c>
      <c r="J156" s="5">
        <f>'Feuille saisie score '!J19</f>
        <v>10</v>
      </c>
      <c r="K156" s="5">
        <f>'Feuille saisie score '!K19</f>
        <v>19</v>
      </c>
      <c r="L156" s="5">
        <f>'Feuille saisie score '!L19</f>
        <v>7</v>
      </c>
      <c r="M156" s="5">
        <f>'Feuille saisie score '!M19</f>
        <v>16</v>
      </c>
      <c r="N156" s="5">
        <f t="shared" si="17"/>
        <v>35</v>
      </c>
    </row>
    <row r="157" spans="1:14" hidden="1">
      <c r="A157" s="172" t="s">
        <v>134</v>
      </c>
      <c r="B157" s="172" t="s">
        <v>135</v>
      </c>
      <c r="C157" s="5" t="str">
        <f t="shared" si="15"/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 t="shared" si="16"/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 t="shared" si="17"/>
        <v>37</v>
      </c>
    </row>
    <row r="158" spans="1:14" hidden="1">
      <c r="A158" s="172" t="s">
        <v>328</v>
      </c>
      <c r="B158" s="172" t="s">
        <v>329</v>
      </c>
      <c r="C158" s="5" t="str">
        <f t="shared" si="15"/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 t="shared" si="16"/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 t="shared" si="17"/>
        <v>46</v>
      </c>
    </row>
    <row r="159" spans="1:14" hidden="1">
      <c r="A159" s="172" t="s">
        <v>67</v>
      </c>
      <c r="B159" s="172" t="s">
        <v>68</v>
      </c>
      <c r="C159" s="5" t="str">
        <f t="shared" si="15"/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 t="shared" si="16"/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 t="shared" si="17"/>
        <v>110</v>
      </c>
    </row>
    <row r="160" spans="1:14" hidden="1">
      <c r="A160" s="174" t="s">
        <v>363</v>
      </c>
      <c r="B160" s="174" t="s">
        <v>364</v>
      </c>
      <c r="C160" s="5" t="str">
        <f t="shared" si="15"/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 t="shared" si="16"/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 t="shared" si="17"/>
        <v>50</v>
      </c>
    </row>
    <row r="161" spans="1:14" hidden="1">
      <c r="A161" s="172" t="s">
        <v>368</v>
      </c>
      <c r="B161" s="172" t="s">
        <v>268</v>
      </c>
      <c r="C161" s="5" t="str">
        <f t="shared" si="15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16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17"/>
        <v>45</v>
      </c>
    </row>
    <row r="162" spans="1:14" ht="15.75" hidden="1">
      <c r="A162" s="175" t="s">
        <v>92</v>
      </c>
      <c r="B162" s="175" t="s">
        <v>93</v>
      </c>
      <c r="C162" s="5" t="str">
        <f t="shared" si="15"/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 t="shared" si="16"/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 t="shared" si="17"/>
        <v>74</v>
      </c>
    </row>
    <row r="163" spans="1:14" ht="15.75">
      <c r="A163" s="175" t="s">
        <v>107</v>
      </c>
      <c r="B163" s="175" t="s">
        <v>108</v>
      </c>
      <c r="C163" s="5" t="str">
        <f t="shared" si="15"/>
        <v>DECRESSAIN Amaury</v>
      </c>
      <c r="D163" s="187" t="s">
        <v>9</v>
      </c>
      <c r="E163" s="142" t="s">
        <v>10</v>
      </c>
      <c r="F163" s="16">
        <f>'joueurs  '!F44</f>
        <v>14.4</v>
      </c>
      <c r="G163" s="86" t="s">
        <v>78</v>
      </c>
      <c r="H163" s="202" t="s">
        <v>109</v>
      </c>
      <c r="I163" s="141" t="str">
        <f t="shared" si="16"/>
        <v>H1</v>
      </c>
      <c r="J163" s="5">
        <f>'Feuille saisie score '!J44</f>
        <v>2</v>
      </c>
      <c r="K163" s="5">
        <f>'Feuille saisie score '!K44</f>
        <v>9</v>
      </c>
      <c r="L163" s="5">
        <f>'Feuille saisie score '!L44</f>
        <v>13</v>
      </c>
      <c r="M163" s="5">
        <f>'Feuille saisie score '!M44</f>
        <v>25</v>
      </c>
      <c r="N163" s="5">
        <f t="shared" si="17"/>
        <v>34</v>
      </c>
    </row>
    <row r="164" spans="1:14" hidden="1">
      <c r="A164" s="172" t="s">
        <v>371</v>
      </c>
      <c r="B164" s="172" t="s">
        <v>372</v>
      </c>
      <c r="C164" s="5" t="str">
        <f t="shared" si="15"/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 t="shared" si="16"/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 t="shared" si="17"/>
        <v>52</v>
      </c>
    </row>
    <row r="165" spans="1:14" hidden="1">
      <c r="A165" s="172" t="s">
        <v>279</v>
      </c>
      <c r="B165" s="172" t="s">
        <v>280</v>
      </c>
      <c r="C165" s="5" t="str">
        <f t="shared" si="15"/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 t="shared" si="16"/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 t="shared" si="17"/>
        <v>61</v>
      </c>
    </row>
    <row r="166" spans="1:14" ht="15.75">
      <c r="A166" s="175" t="s">
        <v>96</v>
      </c>
      <c r="B166" s="175" t="s">
        <v>54</v>
      </c>
      <c r="C166" s="5" t="str">
        <f t="shared" ref="C166:C197" si="18">A166&amp;" "&amp;B166</f>
        <v>BOULDOIRES Bertrand</v>
      </c>
      <c r="D166" s="187" t="s">
        <v>9</v>
      </c>
      <c r="E166" s="142" t="s">
        <v>10</v>
      </c>
      <c r="F166" s="16">
        <f>'joueurs  '!F21</f>
        <v>7</v>
      </c>
      <c r="G166" s="86" t="s">
        <v>78</v>
      </c>
      <c r="H166" s="193" t="s">
        <v>97</v>
      </c>
      <c r="I166" s="141" t="str">
        <f t="shared" si="16"/>
        <v>H1</v>
      </c>
      <c r="J166" s="5">
        <f>'Feuille saisie score '!J21</f>
        <v>13</v>
      </c>
      <c r="K166" s="5">
        <f>'Feuille saisie score '!K21</f>
        <v>21</v>
      </c>
      <c r="L166" s="5">
        <f>'Feuille saisie score '!L21</f>
        <v>6</v>
      </c>
      <c r="M166" s="5">
        <f>'Feuille saisie score '!M21</f>
        <v>11</v>
      </c>
      <c r="N166" s="5">
        <f t="shared" ref="N166:N197" si="19">K166+M166</f>
        <v>32</v>
      </c>
    </row>
    <row r="167" spans="1:14" ht="15.75" hidden="1">
      <c r="A167" s="185" t="s">
        <v>75</v>
      </c>
      <c r="B167" s="185" t="s">
        <v>76</v>
      </c>
      <c r="C167" s="5" t="str">
        <f t="shared" ref="C167:C169" si="20">A167&amp;" "&amp;B167</f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ref="I167:I169" si="21">IF(E167="H",IF(F167&lt;15.5,"H1",IF(F167&lt;24.5,"H2","H3")),IF(E167="F",IF(F167&lt;24.5,"F1","F2"),""))</f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ref="N167:N169" si="22">K167+M167</f>
        <v>49</v>
      </c>
    </row>
    <row r="168" spans="1:14" hidden="1">
      <c r="A168" s="177" t="s">
        <v>302</v>
      </c>
      <c r="B168" s="177" t="s">
        <v>303</v>
      </c>
      <c r="C168" s="5" t="str">
        <f t="shared" si="20"/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 t="shared" si="21"/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 t="shared" si="22"/>
        <v>64</v>
      </c>
    </row>
    <row r="169" spans="1:14" hidden="1">
      <c r="A169" s="172" t="s">
        <v>235</v>
      </c>
      <c r="B169" s="172" t="s">
        <v>236</v>
      </c>
      <c r="C169" s="5" t="str">
        <f t="shared" si="20"/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si="21"/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si="22"/>
        <v>54</v>
      </c>
    </row>
  </sheetData>
  <autoFilter ref="A2:N169">
    <filterColumn colId="3">
      <filters>
        <filter val="R"/>
        <filter val="S"/>
      </filters>
    </filterColumn>
    <filterColumn colId="4">
      <filters>
        <filter val="H"/>
      </filters>
    </filterColumn>
    <filterColumn colId="8">
      <filters>
        <filter val="H1"/>
      </filters>
    </filterColumn>
    <sortState ref="A6:N166">
      <sortCondition descending="1" ref="N2:N169"/>
    </sortState>
  </autoFilter>
  <mergeCells count="1">
    <mergeCell ref="C1:G1"/>
  </mergeCells>
  <conditionalFormatting sqref="I2:I1048576">
    <cfRule type="cellIs" dxfId="203" priority="5" operator="equal">
      <formula>"F2"</formula>
    </cfRule>
    <cfRule type="cellIs" dxfId="202" priority="6" operator="equal">
      <formula>"F1"</formula>
    </cfRule>
    <cfRule type="cellIs" dxfId="201" priority="7" operator="equal">
      <formula>"H3"</formula>
    </cfRule>
    <cfRule type="cellIs" dxfId="200" priority="8" operator="equal">
      <formula>"H2"</formula>
    </cfRule>
    <cfRule type="cellIs" dxfId="199" priority="9" operator="equal">
      <formula>"H1"</formula>
    </cfRule>
  </conditionalFormatting>
  <conditionalFormatting sqref="D2:D1048576">
    <cfRule type="cellIs" dxfId="198" priority="4" operator="equal">
      <formula>"E"</formula>
    </cfRule>
  </conditionalFormatting>
  <conditionalFormatting sqref="E2:E1048576">
    <cfRule type="cellIs" dxfId="197" priority="1" operator="equal">
      <formula>"H"</formula>
    </cfRule>
    <cfRule type="cellIs" dxfId="196" priority="2" operator="equal">
      <formula>"F"</formula>
    </cfRule>
    <cfRule type="cellIs" priority="3" operator="equal">
      <formula>"F"</formula>
    </cfRule>
  </conditionalFormatting>
  <dataValidations count="3">
    <dataValidation allowBlank="1" showInputMessage="1" showErrorMessage="1" errorTitle="mauvaise saisie" error="F pour Femme_x000a_H pour Homme" promptTitle="SAISIE OBLIGATOIRE SVP" prompt="merci !" sqref="E142:E143"/>
    <dataValidation type="list" allowBlank="1" showInputMessage="1" showErrorMessage="1" sqref="E168:E169 E122:E141 E51:E63 E144:E166 E3:E31 E81:E117">
      <formula1>"F,H"</formula1>
    </dataValidation>
    <dataValidation type="list" allowBlank="1" showInputMessage="1" showErrorMessage="1" sqref="D122:D138 D161:D167 D51:D63 D144:D158 D3:D31 D81:D117">
      <formula1>"S,E"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69"/>
  <sheetViews>
    <sheetView topLeftCell="C1" workbookViewId="0">
      <selection activeCell="C8" sqref="C8:I16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</cols>
  <sheetData>
    <row r="1" spans="1:14" ht="93.75" customHeight="1" thickBot="1">
      <c r="C1" s="321" t="s">
        <v>457</v>
      </c>
      <c r="D1" s="322"/>
      <c r="E1" s="322"/>
      <c r="F1" s="322"/>
      <c r="G1" s="322"/>
      <c r="H1" s="229"/>
      <c r="I1" s="229"/>
      <c r="J1" s="231" t="s">
        <v>447</v>
      </c>
      <c r="K1" s="231" t="s">
        <v>461</v>
      </c>
      <c r="L1" s="231" t="s">
        <v>447</v>
      </c>
      <c r="M1" s="231" t="s">
        <v>440</v>
      </c>
      <c r="N1" s="228"/>
    </row>
    <row r="2" spans="1:14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</row>
    <row r="3" spans="1:14" hidden="1">
      <c r="A3" s="172" t="s">
        <v>369</v>
      </c>
      <c r="B3" s="172" t="s">
        <v>370</v>
      </c>
      <c r="C3" s="5" t="str">
        <f t="shared" ref="C3:C7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7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K3+M3</f>
        <v>71</v>
      </c>
    </row>
    <row r="4" spans="1:14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7" si="2">K4+M4</f>
        <v>53</v>
      </c>
    </row>
    <row r="5" spans="1:14" hidden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63</v>
      </c>
    </row>
    <row r="6" spans="1:14" ht="15.75" hidden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67</v>
      </c>
    </row>
    <row r="7" spans="1:14" hidden="1">
      <c r="A7" s="172" t="s">
        <v>256</v>
      </c>
      <c r="B7" s="172" t="s">
        <v>257</v>
      </c>
      <c r="C7" s="5" t="str">
        <f t="shared" si="0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1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2"/>
        <v>59</v>
      </c>
    </row>
    <row r="8" spans="1:14">
      <c r="A8" s="172" t="s">
        <v>12</v>
      </c>
      <c r="B8" s="172" t="s">
        <v>13</v>
      </c>
      <c r="C8" s="5" t="str">
        <f>A8&amp;" "&amp;B8</f>
        <v>DA COSTA Daniel</v>
      </c>
      <c r="D8" s="186" t="s">
        <v>9</v>
      </c>
      <c r="E8" s="10" t="s">
        <v>10</v>
      </c>
      <c r="F8" s="16">
        <f>'joueurs  '!F40</f>
        <v>22.6</v>
      </c>
      <c r="G8" s="163" t="s">
        <v>14</v>
      </c>
      <c r="H8" s="192">
        <v>3545300</v>
      </c>
      <c r="I8" s="141" t="str">
        <f>IF(E8="H",IF(F8&lt;15.5,"H1",IF(F8&lt;24.5,"H2","H3")),IF(E8="F",IF(F8&lt;24.5,"F1","F2"),""))</f>
        <v>H2</v>
      </c>
      <c r="J8" s="5">
        <f>'Feuille saisie score '!J40</f>
        <v>22</v>
      </c>
      <c r="K8" s="5">
        <f>'Feuille saisie score '!K40</f>
        <v>44</v>
      </c>
      <c r="L8" s="5">
        <f>'Feuille saisie score '!L40</f>
        <v>18</v>
      </c>
      <c r="M8" s="5">
        <f>'Feuille saisie score '!M40</f>
        <v>41</v>
      </c>
      <c r="N8" s="5">
        <f>K8+M8</f>
        <v>85</v>
      </c>
    </row>
    <row r="9" spans="1:14" ht="15.75">
      <c r="A9" s="175" t="s">
        <v>94</v>
      </c>
      <c r="B9" s="175" t="s">
        <v>95</v>
      </c>
      <c r="C9" s="5" t="str">
        <f>A9&amp;" "&amp;B9</f>
        <v>DIZET Loïc</v>
      </c>
      <c r="D9" s="187" t="s">
        <v>9</v>
      </c>
      <c r="E9" s="142" t="s">
        <v>10</v>
      </c>
      <c r="F9" s="16">
        <f>'joueurs  '!F55</f>
        <v>15.7</v>
      </c>
      <c r="G9" s="86" t="s">
        <v>78</v>
      </c>
      <c r="H9" s="198">
        <v>43774199</v>
      </c>
      <c r="I9" s="141" t="str">
        <f>IF(E9="H",IF(F9&lt;15.5,"H1",IF(F9&lt;24.5,"H2","H3")),IF(E9="F",IF(F9&lt;24.5,"F1","F2"),""))</f>
        <v>H2</v>
      </c>
      <c r="J9" s="5">
        <f>'Feuille saisie score '!J55</f>
        <v>23</v>
      </c>
      <c r="K9" s="5">
        <f>'Feuille saisie score '!K55</f>
        <v>40</v>
      </c>
      <c r="L9" s="5">
        <f>'Feuille saisie score '!L55</f>
        <v>22</v>
      </c>
      <c r="M9" s="5">
        <f>'Feuille saisie score '!M55</f>
        <v>39</v>
      </c>
      <c r="N9" s="5">
        <f>K9+M9</f>
        <v>79</v>
      </c>
    </row>
    <row r="10" spans="1:14" hidden="1">
      <c r="A10" s="177" t="s">
        <v>304</v>
      </c>
      <c r="B10" s="177" t="s">
        <v>68</v>
      </c>
      <c r="C10" s="5" t="str">
        <f>A10&amp;" "&amp;B10</f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>IF(E10="H",IF(F10&lt;15.5,"H1",IF(F10&lt;24.5,"H2","H3")),IF(E10="F",IF(F10&lt;24.5,"F1","F2"),""))</f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>K10+M10</f>
        <v>67</v>
      </c>
    </row>
    <row r="11" spans="1:14">
      <c r="A11" s="172" t="s">
        <v>342</v>
      </c>
      <c r="B11" s="172" t="s">
        <v>343</v>
      </c>
      <c r="C11" s="5" t="str">
        <f>A11&amp;" "&amp;B11</f>
        <v>FRANCHI ANTOINE</v>
      </c>
      <c r="D11" s="186" t="s">
        <v>9</v>
      </c>
      <c r="E11" s="145" t="s">
        <v>10</v>
      </c>
      <c r="F11" s="16">
        <f>'joueurs  '!F64</f>
        <v>21.5</v>
      </c>
      <c r="G11" s="89" t="s">
        <v>341</v>
      </c>
      <c r="H11" s="192">
        <v>519009066</v>
      </c>
      <c r="I11" s="141" t="str">
        <f>IF(E11="H",IF(F11&lt;15.5,"H1",IF(F11&lt;24.5,"H2","H3")),IF(E11="F",IF(F11&lt;24.5,"F1","F2"),""))</f>
        <v>H2</v>
      </c>
      <c r="J11" s="5">
        <f>'Feuille saisie score '!J64</f>
        <v>15</v>
      </c>
      <c r="K11" s="5">
        <f>'Feuille saisie score '!K64</f>
        <v>36</v>
      </c>
      <c r="L11" s="5">
        <f>'Feuille saisie score '!L64</f>
        <v>18</v>
      </c>
      <c r="M11" s="5">
        <f>'Feuille saisie score '!M64</f>
        <v>40</v>
      </c>
      <c r="N11" s="5">
        <f>K11+M11</f>
        <v>76</v>
      </c>
    </row>
    <row r="12" spans="1:14" hidden="1">
      <c r="A12" s="174" t="s">
        <v>148</v>
      </c>
      <c r="B12" s="174" t="s">
        <v>50</v>
      </c>
      <c r="C12" s="5" t="str">
        <f>A12&amp;" "&amp;B12</f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>IF(E12="H",IF(F12&lt;15.5,"H1",IF(F12&lt;24.5,"H2","H3")),IF(E12="F",IF(F12&lt;24.5,"F1","F2"),""))</f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>K12+M12</f>
        <v>35</v>
      </c>
    </row>
    <row r="13" spans="1:14">
      <c r="A13" s="172" t="s">
        <v>245</v>
      </c>
      <c r="B13" s="172" t="s">
        <v>246</v>
      </c>
      <c r="C13" s="5" t="str">
        <f>A13&amp;" "&amp;B13</f>
        <v>GAMBILLO Franco</v>
      </c>
      <c r="D13" s="186" t="s">
        <v>9</v>
      </c>
      <c r="E13" s="150" t="s">
        <v>10</v>
      </c>
      <c r="F13" s="16">
        <f>'joueurs  '!F65</f>
        <v>19.2</v>
      </c>
      <c r="G13" s="66" t="s">
        <v>244</v>
      </c>
      <c r="H13" s="192">
        <v>521918187</v>
      </c>
      <c r="I13" s="141" t="str">
        <f>IF(E13="H",IF(F13&lt;15.5,"H1",IF(F13&lt;24.5,"H2","H3")),IF(E13="F",IF(F13&lt;24.5,"F1","F2"),""))</f>
        <v>H2</v>
      </c>
      <c r="J13" s="5">
        <f>'Feuille saisie score '!J65</f>
        <v>20</v>
      </c>
      <c r="K13" s="5">
        <f>'Feuille saisie score '!K65</f>
        <v>39</v>
      </c>
      <c r="L13" s="5">
        <f>'Feuille saisie score '!L65</f>
        <v>17</v>
      </c>
      <c r="M13" s="5">
        <f>'Feuille saisie score '!M65</f>
        <v>35</v>
      </c>
      <c r="N13" s="5">
        <f>K13+M13</f>
        <v>74</v>
      </c>
    </row>
    <row r="14" spans="1:14" hidden="1">
      <c r="A14" s="172" t="s">
        <v>25</v>
      </c>
      <c r="B14" s="172" t="s">
        <v>26</v>
      </c>
      <c r="C14" s="5" t="str">
        <f>A14&amp;" "&amp;B14</f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>IF(E14="H",IF(F14&lt;15.5,"H1",IF(F14&lt;24.5,"H2","H3")),IF(E14="F",IF(F14&lt;24.5,"F1","F2"),""))</f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>K14+M14</f>
        <v>78</v>
      </c>
    </row>
    <row r="15" spans="1:14" hidden="1">
      <c r="A15" s="172" t="s">
        <v>25</v>
      </c>
      <c r="B15" s="172" t="s">
        <v>28</v>
      </c>
      <c r="C15" s="5" t="str">
        <f>A15&amp;" "&amp;B15</f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>IF(E15="H",IF(F15&lt;15.5,"H1",IF(F15&lt;24.5,"H2","H3")),IF(E15="F",IF(F15&lt;24.5,"F1","F2"),""))</f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>K15+M15</f>
        <v>58</v>
      </c>
    </row>
    <row r="16" spans="1:14">
      <c r="A16" s="172" t="s">
        <v>379</v>
      </c>
      <c r="B16" s="172" t="s">
        <v>380</v>
      </c>
      <c r="C16" s="5" t="str">
        <f>A16&amp;" "&amp;B16</f>
        <v>DARREAU SEBASTIEN</v>
      </c>
      <c r="D16" s="186" t="s">
        <v>9</v>
      </c>
      <c r="E16" s="156" t="s">
        <v>10</v>
      </c>
      <c r="F16" s="16">
        <f>'joueurs  '!F42</f>
        <v>15.9</v>
      </c>
      <c r="G16" s="90" t="s">
        <v>365</v>
      </c>
      <c r="H16" s="172">
        <v>530108197</v>
      </c>
      <c r="I16" s="141" t="str">
        <f>IF(E16="H",IF(F16&lt;15.5,"H1",IF(F16&lt;24.5,"H2","H3")),IF(E16="F",IF(F16&lt;24.5,"F1","F2"),""))</f>
        <v>H2</v>
      </c>
      <c r="J16" s="5">
        <f>'Feuille saisie score '!J42</f>
        <v>21</v>
      </c>
      <c r="K16" s="5">
        <f>'Feuille saisie score '!K42</f>
        <v>35</v>
      </c>
      <c r="L16" s="5">
        <f>'Feuille saisie score '!L42</f>
        <v>21</v>
      </c>
      <c r="M16" s="5">
        <f>'Feuille saisie score '!M42</f>
        <v>38</v>
      </c>
      <c r="N16" s="5">
        <f>K16+M16</f>
        <v>73</v>
      </c>
    </row>
    <row r="17" spans="1:14" hidden="1">
      <c r="A17" s="172" t="s">
        <v>407</v>
      </c>
      <c r="B17" s="172" t="s">
        <v>408</v>
      </c>
      <c r="C17" s="5" t="str">
        <f>A17&amp;" "&amp;B17</f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>IF(E17="H",IF(F17&lt;15.5,"H1",IF(F17&lt;24.5,"H2","H3")),IF(E17="F",IF(F17&lt;24.5,"F1","F2"),""))</f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>K17+M17</f>
        <v>47</v>
      </c>
    </row>
    <row r="18" spans="1:14" hidden="1">
      <c r="A18" s="172" t="s">
        <v>229</v>
      </c>
      <c r="B18" s="172" t="s">
        <v>230</v>
      </c>
      <c r="C18" s="5" t="str">
        <f>A18&amp;" "&amp;B18</f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>IF(E18="H",IF(F18&lt;15.5,"H1",IF(F18&lt;24.5,"H2","H3")),IF(E18="F",IF(F18&lt;24.5,"F1","F2"),""))</f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>K18+M18</f>
        <v>68</v>
      </c>
    </row>
    <row r="19" spans="1:14" hidden="1">
      <c r="A19" s="172" t="s">
        <v>390</v>
      </c>
      <c r="B19" s="172" t="s">
        <v>225</v>
      </c>
      <c r="C19" s="5" t="str">
        <f>A19&amp;" "&amp;B19</f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>IF(E19="H",IF(F19&lt;15.5,"H1",IF(F19&lt;24.5,"H2","H3")),IF(E19="F",IF(F19&lt;24.5,"F1","F2"),""))</f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>K19+M19</f>
        <v>50</v>
      </c>
    </row>
    <row r="20" spans="1:14" ht="15.75" hidden="1">
      <c r="A20" s="175" t="s">
        <v>113</v>
      </c>
      <c r="B20" s="175" t="s">
        <v>114</v>
      </c>
      <c r="C20" s="5" t="str">
        <f>A20&amp;" "&amp;B20</f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>IF(E20="H",IF(F20&lt;15.5,"H1",IF(F20&lt;24.5,"H2","H3")),IF(E20="F",IF(F20&lt;24.5,"F1","F2"),""))</f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>K20+M20</f>
        <v>35</v>
      </c>
    </row>
    <row r="21" spans="1:14" hidden="1">
      <c r="A21" s="172" t="s">
        <v>349</v>
      </c>
      <c r="B21" s="172" t="s">
        <v>350</v>
      </c>
      <c r="C21" s="5" t="str">
        <f>A21&amp;" "&amp;B21</f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>IF(E21="H",IF(F21&lt;15.5,"H1",IF(F21&lt;24.5,"H2","H3")),IF(E21="F",IF(F21&lt;24.5,"F1","F2"),""))</f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>K21+M21</f>
        <v>58</v>
      </c>
    </row>
    <row r="22" spans="1:14" ht="15.75" hidden="1">
      <c r="A22" s="175" t="s">
        <v>96</v>
      </c>
      <c r="B22" s="175" t="s">
        <v>54</v>
      </c>
      <c r="C22" s="5" t="str">
        <f>A22&amp;" "&amp;B22</f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>IF(E22="H",IF(F22&lt;15.5,"H1",IF(F22&lt;24.5,"H2","H3")),IF(E22="F",IF(F22&lt;24.5,"F1","F2"),""))</f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>K22+M22</f>
        <v>32</v>
      </c>
    </row>
    <row r="23" spans="1:14">
      <c r="A23" s="172" t="s">
        <v>321</v>
      </c>
      <c r="B23" s="172" t="s">
        <v>322</v>
      </c>
      <c r="C23" s="5" t="str">
        <f>A23&amp;" "&amp;B23</f>
        <v>DUEZ Pascal</v>
      </c>
      <c r="D23" s="186" t="s">
        <v>9</v>
      </c>
      <c r="E23" s="144" t="s">
        <v>10</v>
      </c>
      <c r="F23" s="16">
        <f>'joueurs  '!F56</f>
        <v>23.3</v>
      </c>
      <c r="G23" s="35" t="s">
        <v>323</v>
      </c>
      <c r="H23" s="192">
        <v>539064209</v>
      </c>
      <c r="I23" s="141" t="str">
        <f>IF(E23="H",IF(F23&lt;15.5,"H1",IF(F23&lt;24.5,"H2","H3")),IF(E23="F",IF(F23&lt;24.5,"F1","F2"),""))</f>
        <v>H2</v>
      </c>
      <c r="J23" s="5">
        <f>'Feuille saisie score '!J56</f>
        <v>16</v>
      </c>
      <c r="K23" s="5">
        <f>'Feuille saisie score '!K56</f>
        <v>38</v>
      </c>
      <c r="L23" s="5">
        <f>'Feuille saisie score '!L56</f>
        <v>11</v>
      </c>
      <c r="M23" s="5">
        <f>'Feuille saisie score '!M56</f>
        <v>35</v>
      </c>
      <c r="N23" s="5">
        <f>K23+M23</f>
        <v>73</v>
      </c>
    </row>
    <row r="24" spans="1:14">
      <c r="A24" s="172" t="s">
        <v>362</v>
      </c>
      <c r="B24" s="172" t="s">
        <v>237</v>
      </c>
      <c r="C24" s="5" t="str">
        <f>A24&amp;" "&amp;B24</f>
        <v>DELWASSE NICOLAS</v>
      </c>
      <c r="D24" s="186" t="s">
        <v>9</v>
      </c>
      <c r="E24" s="145" t="s">
        <v>10</v>
      </c>
      <c r="F24" s="16">
        <f>'joueurs  '!F48</f>
        <v>18.399999999999999</v>
      </c>
      <c r="G24" s="89" t="s">
        <v>341</v>
      </c>
      <c r="H24" s="192">
        <v>541157186</v>
      </c>
      <c r="I24" s="141" t="str">
        <f>IF(E24="H",IF(F24&lt;15.5,"H1",IF(F24&lt;24.5,"H2","H3")),IF(E24="F",IF(F24&lt;24.5,"F1","F2"),""))</f>
        <v>H2</v>
      </c>
      <c r="J24" s="5">
        <f>'Feuille saisie score '!J48</f>
        <v>21</v>
      </c>
      <c r="K24" s="5">
        <f>'Feuille saisie score '!K48</f>
        <v>39</v>
      </c>
      <c r="L24" s="5">
        <f>'Feuille saisie score '!L48</f>
        <v>15</v>
      </c>
      <c r="M24" s="5">
        <f>'Feuille saisie score '!M48</f>
        <v>32</v>
      </c>
      <c r="N24" s="5">
        <f>K24+M24</f>
        <v>71</v>
      </c>
    </row>
    <row r="25" spans="1:14">
      <c r="A25" s="174" t="s">
        <v>382</v>
      </c>
      <c r="B25" s="174" t="s">
        <v>383</v>
      </c>
      <c r="C25" s="5" t="str">
        <f>A25&amp;" "&amp;B25</f>
        <v>PIERRE  HERVE</v>
      </c>
      <c r="D25" s="186" t="s">
        <v>9</v>
      </c>
      <c r="E25" s="157" t="s">
        <v>10</v>
      </c>
      <c r="F25" s="16">
        <f>'joueurs  '!F134</f>
        <v>17.5</v>
      </c>
      <c r="G25" s="169" t="s">
        <v>384</v>
      </c>
      <c r="H25" s="197" t="s">
        <v>385</v>
      </c>
      <c r="I25" s="141" t="str">
        <f>IF(E25="H",IF(F25&lt;15.5,"H1",IF(F25&lt;24.5,"H2","H3")),IF(E25="F",IF(F25&lt;24.5,"F1","F2"),""))</f>
        <v>H2</v>
      </c>
      <c r="J25" s="5">
        <f>'Feuille saisie score '!J134</f>
        <v>18</v>
      </c>
      <c r="K25" s="5">
        <f>'Feuille saisie score '!K134</f>
        <v>34</v>
      </c>
      <c r="L25" s="5">
        <f>'Feuille saisie score '!L134</f>
        <v>19</v>
      </c>
      <c r="M25" s="5">
        <f>'Feuille saisie score '!M134</f>
        <v>37</v>
      </c>
      <c r="N25" s="5">
        <f>K25+M25</f>
        <v>71</v>
      </c>
    </row>
    <row r="26" spans="1:14" ht="15.75">
      <c r="A26" s="173" t="s">
        <v>169</v>
      </c>
      <c r="B26" s="173" t="s">
        <v>170</v>
      </c>
      <c r="C26" s="5" t="str">
        <f>A26&amp;" "&amp;B26</f>
        <v>MOREL PHILIPPE</v>
      </c>
      <c r="D26" s="187" t="s">
        <v>9</v>
      </c>
      <c r="E26" s="147" t="s">
        <v>10</v>
      </c>
      <c r="F26" s="16">
        <f>'joueurs  '!F116</f>
        <v>24</v>
      </c>
      <c r="G26" s="74" t="s">
        <v>156</v>
      </c>
      <c r="H26" s="199" t="s">
        <v>171</v>
      </c>
      <c r="I26" s="141" t="str">
        <f>IF(E26="H",IF(F26&lt;15.5,"H1",IF(F26&lt;24.5,"H2","H3")),IF(E26="F",IF(F26&lt;24.5,"F1","F2"),""))</f>
        <v>H2</v>
      </c>
      <c r="J26" s="5">
        <f>'Feuille saisie score '!J116</f>
        <v>15</v>
      </c>
      <c r="K26" s="5">
        <f>'Feuille saisie score '!K116</f>
        <v>37</v>
      </c>
      <c r="L26" s="5">
        <f>'Feuille saisie score '!L116</f>
        <v>9</v>
      </c>
      <c r="M26" s="5">
        <f>'Feuille saisie score '!M116</f>
        <v>32</v>
      </c>
      <c r="N26" s="5">
        <f>K26+M26</f>
        <v>69</v>
      </c>
    </row>
    <row r="27" spans="1:14" hidden="1">
      <c r="A27" s="172" t="s">
        <v>129</v>
      </c>
      <c r="B27" s="172" t="s">
        <v>130</v>
      </c>
      <c r="C27" s="5" t="str">
        <f>A27&amp;" "&amp;B27</f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>IF(E27="H",IF(F27&lt;15.5,"H1",IF(F27&lt;24.5,"H2","H3")),IF(E27="F",IF(F27&lt;24.5,"F1","F2"),""))</f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>K27+M27</f>
        <v>52</v>
      </c>
    </row>
    <row r="28" spans="1:14">
      <c r="A28" s="174" t="s">
        <v>305</v>
      </c>
      <c r="B28" s="174" t="s">
        <v>263</v>
      </c>
      <c r="C28" s="5" t="str">
        <f>A28&amp;" "&amp;B28</f>
        <v>REVEL STEPHANE</v>
      </c>
      <c r="D28" s="186" t="s">
        <v>9</v>
      </c>
      <c r="E28" s="154" t="s">
        <v>10</v>
      </c>
      <c r="F28" s="16">
        <f>'joueurs  '!F143</f>
        <v>19.8</v>
      </c>
      <c r="G28" s="80" t="s">
        <v>306</v>
      </c>
      <c r="H28" s="195" t="s">
        <v>307</v>
      </c>
      <c r="I28" s="141" t="str">
        <f>IF(E28="H",IF(F28&lt;15.5,"H1",IF(F28&lt;24.5,"H2","H3")),IF(E28="F",IF(F28&lt;24.5,"F1","F2"),""))</f>
        <v>H2</v>
      </c>
      <c r="J28" s="5">
        <f>'Feuille saisie score '!J143</f>
        <v>14</v>
      </c>
      <c r="K28" s="5">
        <f>'Feuille saisie score '!K143</f>
        <v>33</v>
      </c>
      <c r="L28" s="5">
        <f>'Feuille saisie score '!L143</f>
        <v>16</v>
      </c>
      <c r="M28" s="5">
        <f>'Feuille saisie score '!M143</f>
        <v>35</v>
      </c>
      <c r="N28" s="5">
        <f>K28+M28</f>
        <v>68</v>
      </c>
    </row>
    <row r="29" spans="1:14" hidden="1">
      <c r="A29" s="172" t="s">
        <v>132</v>
      </c>
      <c r="B29" s="172" t="s">
        <v>133</v>
      </c>
      <c r="C29" s="5" t="str">
        <f>A29&amp;" "&amp;B29</f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>IF(E29="H",IF(F29&lt;15.5,"H1",IF(F29&lt;24.5,"H2","H3")),IF(E29="F",IF(F29&lt;24.5,"F1","F2"),""))</f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>K29+M29</f>
        <v>81</v>
      </c>
    </row>
    <row r="30" spans="1:14" hidden="1">
      <c r="A30" s="172" t="s">
        <v>55</v>
      </c>
      <c r="B30" s="172" t="s">
        <v>56</v>
      </c>
      <c r="C30" s="5" t="str">
        <f>A30&amp;" "&amp;B30</f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>IF(E30="H",IF(F30&lt;15.5,"H1",IF(F30&lt;24.5,"H2","H3")),IF(E30="F",IF(F30&lt;24.5,"F1","F2"),""))</f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>K30+M30</f>
        <v>49</v>
      </c>
    </row>
    <row r="31" spans="1:14" hidden="1">
      <c r="A31" s="172" t="s">
        <v>55</v>
      </c>
      <c r="B31" s="172" t="s">
        <v>57</v>
      </c>
      <c r="C31" s="5" t="str">
        <f>A31&amp;" "&amp;B31</f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>IF(E31="H",IF(F31&lt;15.5,"H1",IF(F31&lt;24.5,"H2","H3")),IF(E31="F",IF(F31&lt;24.5,"F1","F2"),""))</f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>K31+M31</f>
        <v>57</v>
      </c>
    </row>
    <row r="32" spans="1:14" ht="15.75">
      <c r="A32" s="178" t="s">
        <v>79</v>
      </c>
      <c r="B32" s="178" t="s">
        <v>72</v>
      </c>
      <c r="C32" s="5" t="str">
        <f>A32&amp;" "&amp;B32</f>
        <v>MEROUR Stéphane</v>
      </c>
      <c r="D32" s="187" t="s">
        <v>9</v>
      </c>
      <c r="E32" s="142" t="s">
        <v>10</v>
      </c>
      <c r="F32" s="16">
        <f>'joueurs  '!F112</f>
        <v>19.5</v>
      </c>
      <c r="G32" s="86" t="s">
        <v>78</v>
      </c>
      <c r="H32" s="202" t="s">
        <v>81</v>
      </c>
      <c r="I32" s="141" t="str">
        <f>IF(E32="H",IF(F32&lt;15.5,"H1",IF(F32&lt;24.5,"H2","H3")),IF(E32="F",IF(F32&lt;24.5,"F1","F2"),""))</f>
        <v>H2</v>
      </c>
      <c r="J32" s="5">
        <f>'Feuille saisie score '!J112</f>
        <v>18</v>
      </c>
      <c r="K32" s="5">
        <f>'Feuille saisie score '!K112</f>
        <v>36</v>
      </c>
      <c r="L32" s="5">
        <f>'Feuille saisie score '!L112</f>
        <v>12</v>
      </c>
      <c r="M32" s="5">
        <f>'Feuille saisie score '!M112</f>
        <v>30</v>
      </c>
      <c r="N32" s="5">
        <f>K32+M32</f>
        <v>66</v>
      </c>
    </row>
    <row r="33" spans="1:14" hidden="1">
      <c r="A33" s="172" t="s">
        <v>32</v>
      </c>
      <c r="B33" s="172" t="s">
        <v>33</v>
      </c>
      <c r="C33" s="5" t="str">
        <f>A33&amp;" "&amp;B33</f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>IF(E33="H",IF(F33&lt;15.5,"H1",IF(F33&lt;24.5,"H2","H3")),IF(E33="F",IF(F33&lt;24.5,"F1","F2"),""))</f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>K33+M33</f>
        <v>72</v>
      </c>
    </row>
    <row r="34" spans="1:14" ht="15.75" hidden="1">
      <c r="A34" s="175" t="s">
        <v>115</v>
      </c>
      <c r="B34" s="175" t="s">
        <v>116</v>
      </c>
      <c r="C34" s="5" t="str">
        <f>A34&amp;" "&amp;B34</f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>IF(E34="H",IF(F34&lt;15.5,"H1",IF(F34&lt;24.5,"H2","H3")),IF(E34="F",IF(F34&lt;24.5,"F1","F2"),""))</f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>K34+M34</f>
        <v>48</v>
      </c>
    </row>
    <row r="35" spans="1:14" hidden="1">
      <c r="A35" s="172" t="s">
        <v>249</v>
      </c>
      <c r="B35" s="172" t="s">
        <v>250</v>
      </c>
      <c r="C35" s="5" t="str">
        <f>A35&amp;" "&amp;B35</f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>IF(E35="H",IF(F35&lt;15.5,"H1",IF(F35&lt;24.5,"H2","H3")),IF(E35="F",IF(F35&lt;24.5,"F1","F2"),""))</f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>K35+M35</f>
        <v>55</v>
      </c>
    </row>
    <row r="36" spans="1:14">
      <c r="A36" s="172" t="s">
        <v>344</v>
      </c>
      <c r="B36" s="172" t="s">
        <v>222</v>
      </c>
      <c r="C36" s="5" t="str">
        <f>A36&amp;" "&amp;B36</f>
        <v>LEIBMANN LAURENT</v>
      </c>
      <c r="D36" s="186" t="s">
        <v>9</v>
      </c>
      <c r="E36" s="145" t="s">
        <v>10</v>
      </c>
      <c r="F36" s="16">
        <f>'joueurs  '!F97</f>
        <v>19.3</v>
      </c>
      <c r="G36" s="89" t="s">
        <v>341</v>
      </c>
      <c r="H36" s="192">
        <v>47203021</v>
      </c>
      <c r="I36" s="141" t="str">
        <f>IF(E36="H",IF(F36&lt;15.5,"H1",IF(F36&lt;24.5,"H2","H3")),IF(E36="F",IF(F36&lt;24.5,"F1","F2"),""))</f>
        <v>H2</v>
      </c>
      <c r="J36" s="5">
        <f>'Feuille saisie score '!J97</f>
        <v>16</v>
      </c>
      <c r="K36" s="5">
        <f>'Feuille saisie score '!K97</f>
        <v>35</v>
      </c>
      <c r="L36" s="5">
        <f>'Feuille saisie score '!L97</f>
        <v>10</v>
      </c>
      <c r="M36" s="5">
        <f>'Feuille saisie score '!M97</f>
        <v>28</v>
      </c>
      <c r="N36" s="5">
        <f>K36+M36</f>
        <v>63</v>
      </c>
    </row>
    <row r="37" spans="1:14" hidden="1">
      <c r="A37" s="172" t="s">
        <v>45</v>
      </c>
      <c r="B37" s="172" t="s">
        <v>46</v>
      </c>
      <c r="C37" s="5" t="str">
        <f>A37&amp;" "&amp;B37</f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>IF(E37="H",IF(F37&lt;15.5,"H1",IF(F37&lt;24.5,"H2","H3")),IF(E37="F",IF(F37&lt;24.5,"F1","F2"),""))</f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>K37+M37</f>
        <v>51</v>
      </c>
    </row>
    <row r="38" spans="1:14" hidden="1">
      <c r="A38" s="172" t="s">
        <v>215</v>
      </c>
      <c r="B38" s="172" t="s">
        <v>216</v>
      </c>
      <c r="C38" s="5" t="str">
        <f>A38&amp;" "&amp;B38</f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>IF(E38="H",IF(F38&lt;15.5,"H1",IF(F38&lt;24.5,"H2","H3")),IF(E38="F",IF(F38&lt;24.5,"F1","F2"),""))</f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>K38+M38</f>
        <v>56</v>
      </c>
    </row>
    <row r="39" spans="1:14" ht="15.75" hidden="1">
      <c r="A39" s="178" t="s">
        <v>82</v>
      </c>
      <c r="B39" s="178" t="s">
        <v>83</v>
      </c>
      <c r="C39" s="5" t="str">
        <f>A39&amp;" "&amp;B39</f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>IF(E39="H",IF(F39&lt;15.5,"H1",IF(F39&lt;24.5,"H2","H3")),IF(E39="F",IF(F39&lt;24.5,"F1","F2"),""))</f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>K39+M39</f>
        <v>64</v>
      </c>
    </row>
    <row r="40" spans="1:14">
      <c r="A40" s="174" t="s">
        <v>226</v>
      </c>
      <c r="B40" s="174" t="s">
        <v>227</v>
      </c>
      <c r="C40" s="5" t="str">
        <f>A40&amp;" "&amp;B40</f>
        <v>ROLLAND Gautier</v>
      </c>
      <c r="D40" s="186" t="s">
        <v>9</v>
      </c>
      <c r="E40" s="62" t="s">
        <v>10</v>
      </c>
      <c r="F40" s="16">
        <f>'joueurs  '!F148</f>
        <v>22.5</v>
      </c>
      <c r="G40" s="61" t="s">
        <v>228</v>
      </c>
      <c r="H40" s="192">
        <v>528886226</v>
      </c>
      <c r="I40" s="141" t="str">
        <f>IF(E40="H",IF(F40&lt;15.5,"H1",IF(F40&lt;24.5,"H2","H3")),IF(E40="F",IF(F40&lt;24.5,"F1","F2"),""))</f>
        <v>H2</v>
      </c>
      <c r="J40" s="5">
        <f>'Feuille saisie score '!J148</f>
        <v>15</v>
      </c>
      <c r="K40" s="5">
        <f>'Feuille saisie score '!K148</f>
        <v>32</v>
      </c>
      <c r="L40" s="5">
        <f>'Feuille saisie score '!L148</f>
        <v>13</v>
      </c>
      <c r="M40" s="5">
        <f>'Feuille saisie score '!M148</f>
        <v>31</v>
      </c>
      <c r="N40" s="5">
        <f>K40+M40</f>
        <v>63</v>
      </c>
    </row>
    <row r="41" spans="1:14">
      <c r="A41" s="174" t="s">
        <v>399</v>
      </c>
      <c r="B41" s="174" t="s">
        <v>400</v>
      </c>
      <c r="C41" s="5" t="str">
        <f>A41&amp;" "&amp;B41</f>
        <v>SEMBLAT Charles Carol</v>
      </c>
      <c r="D41" s="186" t="s">
        <v>9</v>
      </c>
      <c r="E41" s="95" t="s">
        <v>10</v>
      </c>
      <c r="F41" s="16">
        <f>'joueurs  '!F153</f>
        <v>18.7</v>
      </c>
      <c r="G41" s="14" t="s">
        <v>391</v>
      </c>
      <c r="H41" s="197" t="s">
        <v>401</v>
      </c>
      <c r="I41" s="141" t="str">
        <f>IF(E41="H",IF(F41&lt;15.5,"H1",IF(F41&lt;24.5,"H2","H3")),IF(E41="F",IF(F41&lt;24.5,"F1","F2"),""))</f>
        <v>H2</v>
      </c>
      <c r="J41" s="5">
        <f>'Feuille saisie score '!J153</f>
        <v>19</v>
      </c>
      <c r="K41" s="5">
        <f>'Feuille saisie score '!K153</f>
        <v>36</v>
      </c>
      <c r="L41" s="5">
        <f>'Feuille saisie score '!L153</f>
        <v>11</v>
      </c>
      <c r="M41" s="5">
        <f>'Feuille saisie score '!M153</f>
        <v>27</v>
      </c>
      <c r="N41" s="5">
        <f>K41+M41</f>
        <v>63</v>
      </c>
    </row>
    <row r="42" spans="1:14" hidden="1">
      <c r="A42" s="172" t="s">
        <v>151</v>
      </c>
      <c r="B42" s="172" t="s">
        <v>152</v>
      </c>
      <c r="C42" s="5" t="str">
        <f>A42&amp;" "&amp;B42</f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>IF(E42="H",IF(F42&lt;15.5,"H1",IF(F42&lt;24.5,"H2","H3")),IF(E42="F",IF(F42&lt;24.5,"F1","F2"),""))</f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>K42+M42</f>
        <v>86</v>
      </c>
    </row>
    <row r="43" spans="1:14" ht="15.75">
      <c r="A43" s="173" t="s">
        <v>172</v>
      </c>
      <c r="B43" s="176" t="s">
        <v>173</v>
      </c>
      <c r="C43" s="5" t="str">
        <f>A43&amp;" "&amp;B43</f>
        <v>AUBRY MARC</v>
      </c>
      <c r="D43" s="187" t="s">
        <v>9</v>
      </c>
      <c r="E43" s="147" t="s">
        <v>10</v>
      </c>
      <c r="F43" s="16">
        <f>'joueurs  '!F7</f>
        <v>20.2</v>
      </c>
      <c r="G43" s="74" t="s">
        <v>156</v>
      </c>
      <c r="H43" s="194" t="s">
        <v>174</v>
      </c>
      <c r="I43" s="141" t="str">
        <f>IF(E43="H",IF(F43&lt;15.5,"H1",IF(F43&lt;24.5,"H2","H3")),IF(E43="F",IF(F43&lt;24.5,"F1","F2"),""))</f>
        <v>H2</v>
      </c>
      <c r="J43" s="5">
        <f>'Feuille saisie score '!J7</f>
        <v>13</v>
      </c>
      <c r="K43" s="5">
        <f>'Feuille saisie score '!K7</f>
        <v>34</v>
      </c>
      <c r="L43" s="5">
        <f>'Feuille saisie score '!L7</f>
        <v>8</v>
      </c>
      <c r="M43" s="5">
        <f>'Feuille saisie score '!M7</f>
        <v>28</v>
      </c>
      <c r="N43" s="5">
        <f>K43+M43</f>
        <v>62</v>
      </c>
    </row>
    <row r="44" spans="1:14" hidden="1">
      <c r="A44" s="172" t="s">
        <v>294</v>
      </c>
      <c r="B44" s="172" t="s">
        <v>295</v>
      </c>
      <c r="C44" s="5" t="str">
        <f>A44&amp;" "&amp;B44</f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>IF(E44="H",IF(F44&lt;15.5,"H1",IF(F44&lt;24.5,"H2","H3")),IF(E44="F",IF(F44&lt;24.5,"F1","F2"),""))</f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>K44+M44</f>
        <v>74</v>
      </c>
    </row>
    <row r="45" spans="1:14" ht="15.75" hidden="1">
      <c r="A45" s="175" t="s">
        <v>107</v>
      </c>
      <c r="B45" s="175" t="s">
        <v>108</v>
      </c>
      <c r="C45" s="5" t="str">
        <f>A45&amp;" "&amp;B45</f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>IF(E45="H",IF(F45&lt;15.5,"H1",IF(F45&lt;24.5,"H2","H3")),IF(E45="F",IF(F45&lt;24.5,"F1","F2"),""))</f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>K45+M45</f>
        <v>34</v>
      </c>
    </row>
    <row r="46" spans="1:14">
      <c r="A46" s="172" t="s">
        <v>345</v>
      </c>
      <c r="B46" s="172" t="s">
        <v>166</v>
      </c>
      <c r="C46" s="5" t="str">
        <f>A46&amp;" "&amp;B46</f>
        <v>BARROT MICHEL</v>
      </c>
      <c r="D46" s="186" t="s">
        <v>9</v>
      </c>
      <c r="E46" s="145" t="s">
        <v>10</v>
      </c>
      <c r="F46" s="16">
        <f>'joueurs  '!F10</f>
        <v>18.5</v>
      </c>
      <c r="G46" s="89" t="s">
        <v>341</v>
      </c>
      <c r="H46" s="192">
        <v>520164109</v>
      </c>
      <c r="I46" s="141" t="str">
        <f>IF(E46="H",IF(F46&lt;15.5,"H1",IF(F46&lt;24.5,"H2","H3")),IF(E46="F",IF(F46&lt;24.5,"F1","F2"),""))</f>
        <v>H2</v>
      </c>
      <c r="J46" s="5">
        <f>'Feuille saisie score '!J10</f>
        <v>15</v>
      </c>
      <c r="K46" s="5">
        <f>'Feuille saisie score '!K10</f>
        <v>30</v>
      </c>
      <c r="L46" s="5">
        <f>'Feuille saisie score '!L10</f>
        <v>15</v>
      </c>
      <c r="M46" s="5">
        <f>'Feuille saisie score '!M10</f>
        <v>32</v>
      </c>
      <c r="N46" s="5">
        <f>K46+M46</f>
        <v>62</v>
      </c>
    </row>
    <row r="47" spans="1:14" hidden="1">
      <c r="A47" s="179" t="s">
        <v>301</v>
      </c>
      <c r="B47" s="179" t="s">
        <v>64</v>
      </c>
      <c r="C47" s="5" t="str">
        <f>A47&amp;" "&amp;B47</f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>IF(E47="H",IF(F47&lt;15.5,"H1",IF(F47&lt;24.5,"H2","H3")),IF(E47="F",IF(F47&lt;24.5,"F1","F2"),""))</f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>K47+M47</f>
        <v>72</v>
      </c>
    </row>
    <row r="48" spans="1:14" hidden="1">
      <c r="A48" s="172" t="s">
        <v>290</v>
      </c>
      <c r="B48" s="172" t="s">
        <v>291</v>
      </c>
      <c r="C48" s="5" t="str">
        <f>A48&amp;" "&amp;B48</f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>IF(E48="H",IF(F48&lt;15.5,"H1",IF(F48&lt;24.5,"H2","H3")),IF(E48="F",IF(F48&lt;24.5,"F1","F2"),""))</f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>K48+M48</f>
        <v>65</v>
      </c>
    </row>
    <row r="49" spans="1:14">
      <c r="A49" s="172" t="s">
        <v>41</v>
      </c>
      <c r="B49" s="172" t="s">
        <v>42</v>
      </c>
      <c r="C49" s="5" t="str">
        <f>A49&amp;" "&amp;B49</f>
        <v>CHUSSEAU Cedric</v>
      </c>
      <c r="D49" s="186" t="s">
        <v>9</v>
      </c>
      <c r="E49" s="10" t="s">
        <v>10</v>
      </c>
      <c r="F49" s="16">
        <f>'joueurs  '!F31</f>
        <v>21.6</v>
      </c>
      <c r="G49" s="163" t="s">
        <v>14</v>
      </c>
      <c r="H49" s="192">
        <v>42078247</v>
      </c>
      <c r="I49" s="141" t="str">
        <f>IF(E49="H",IF(F49&lt;15.5,"H1",IF(F49&lt;24.5,"H2","H3")),IF(E49="F",IF(F49&lt;24.5,"F1","F2"),""))</f>
        <v>H2</v>
      </c>
      <c r="J49" s="5">
        <f>'Feuille saisie score '!J31</f>
        <v>13</v>
      </c>
      <c r="K49" s="5">
        <f>'Feuille saisie score '!K31</f>
        <v>31</v>
      </c>
      <c r="L49" s="5">
        <f>'Feuille saisie score '!L31</f>
        <v>13</v>
      </c>
      <c r="M49" s="5">
        <f>'Feuille saisie score '!M31</f>
        <v>31</v>
      </c>
      <c r="N49" s="5">
        <f>K49+M49</f>
        <v>62</v>
      </c>
    </row>
    <row r="50" spans="1:14" hidden="1">
      <c r="A50" s="172" t="s">
        <v>150</v>
      </c>
      <c r="B50" s="172" t="s">
        <v>28</v>
      </c>
      <c r="C50" s="5" t="str">
        <f>A50&amp;" "&amp;B50</f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>IF(E50="H",IF(F50&lt;15.5,"H1",IF(F50&lt;24.5,"H2","H3")),IF(E50="F",IF(F50&lt;24.5,"F1","F2"),""))</f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>K50+M50</f>
        <v>47</v>
      </c>
    </row>
    <row r="51" spans="1:14" ht="15.75" hidden="1">
      <c r="A51" s="176" t="s">
        <v>158</v>
      </c>
      <c r="B51" s="176" t="s">
        <v>159</v>
      </c>
      <c r="C51" s="5" t="str">
        <f>A51&amp;" "&amp;B51</f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>IF(E51="H",IF(F51&lt;15.5,"H1",IF(F51&lt;24.5,"H2","H3")),IF(E51="F",IF(F51&lt;24.5,"F1","F2"),""))</f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>K51+M51</f>
        <v>62</v>
      </c>
    </row>
    <row r="52" spans="1:14" ht="15.75" hidden="1">
      <c r="A52" s="176" t="s">
        <v>158</v>
      </c>
      <c r="B52" s="176" t="s">
        <v>162</v>
      </c>
      <c r="C52" s="5" t="str">
        <f>A52&amp;" "&amp;B52</f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>IF(E52="H",IF(F52&lt;15.5,"H1",IF(F52&lt;24.5,"H2","H3")),IF(E52="F",IF(F52&lt;24.5,"F1","F2"),""))</f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>K52+M52</f>
        <v>68</v>
      </c>
    </row>
    <row r="53" spans="1:14" hidden="1">
      <c r="A53" s="172" t="s">
        <v>356</v>
      </c>
      <c r="B53" s="172" t="s">
        <v>268</v>
      </c>
      <c r="C53" s="5" t="str">
        <f>A53&amp;" "&amp;B53</f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>IF(E53="H",IF(F53&lt;15.5,"H1",IF(F53&lt;24.5,"H2","H3")),IF(E53="F",IF(F53&lt;24.5,"F1","F2"),""))</f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>K53+M53</f>
        <v>67</v>
      </c>
    </row>
    <row r="54" spans="1:14" ht="15.75" hidden="1">
      <c r="A54" s="180" t="s">
        <v>187</v>
      </c>
      <c r="B54" s="180" t="s">
        <v>188</v>
      </c>
      <c r="C54" s="5" t="str">
        <f>A54&amp;" "&amp;B54</f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>IF(E54="H",IF(F54&lt;15.5,"H1",IF(F54&lt;24.5,"H2","H3")),IF(E54="F",IF(F54&lt;24.5,"F1","F2"),""))</f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>K54+M54</f>
        <v>51</v>
      </c>
    </row>
    <row r="55" spans="1:14" hidden="1">
      <c r="A55" s="174" t="s">
        <v>211</v>
      </c>
      <c r="B55" s="174" t="s">
        <v>212</v>
      </c>
      <c r="C55" s="5" t="str">
        <f>A55&amp;" "&amp;B55</f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>IF(E55="H",IF(F55&lt;15.5,"H1",IF(F55&lt;24.5,"H2","H3")),IF(E55="F",IF(F55&lt;24.5,"F1","F2"),""))</f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>K55+M55</f>
        <v>72</v>
      </c>
    </row>
    <row r="56" spans="1:14">
      <c r="A56" s="174" t="s">
        <v>339</v>
      </c>
      <c r="B56" s="174" t="s">
        <v>340</v>
      </c>
      <c r="C56" s="5" t="str">
        <f>A56&amp;" "&amp;B56</f>
        <v>PARISSE JEAN-LOUIS</v>
      </c>
      <c r="D56" s="186" t="s">
        <v>9</v>
      </c>
      <c r="E56" s="145" t="s">
        <v>10</v>
      </c>
      <c r="F56" s="16">
        <f>'joueurs  '!F124</f>
        <v>16</v>
      </c>
      <c r="G56" s="89" t="s">
        <v>341</v>
      </c>
      <c r="H56" s="192">
        <v>44719097</v>
      </c>
      <c r="I56" s="141" t="str">
        <f>IF(E56="H",IF(F56&lt;15.5,"H1",IF(F56&lt;24.5,"H2","H3")),IF(E56="F",IF(F56&lt;24.5,"F1","F2"),""))</f>
        <v>H2</v>
      </c>
      <c r="J56" s="5">
        <f>'Feuille saisie score '!J124</f>
        <v>12</v>
      </c>
      <c r="K56" s="5">
        <f>'Feuille saisie score '!K124</f>
        <v>24</v>
      </c>
      <c r="L56" s="5">
        <f>'Feuille saisie score '!L124</f>
        <v>21</v>
      </c>
      <c r="M56" s="5">
        <f>'Feuille saisie score '!M124</f>
        <v>37</v>
      </c>
      <c r="N56" s="5">
        <f>K56+M56</f>
        <v>61</v>
      </c>
    </row>
    <row r="57" spans="1:14">
      <c r="A57" s="172" t="s">
        <v>15</v>
      </c>
      <c r="B57" s="172" t="s">
        <v>16</v>
      </c>
      <c r="C57" s="5" t="str">
        <f>A57&amp;" "&amp;B57</f>
        <v>BRKIC Alexandre</v>
      </c>
      <c r="D57" s="186" t="s">
        <v>9</v>
      </c>
      <c r="E57" s="10" t="s">
        <v>10</v>
      </c>
      <c r="F57" s="16">
        <f>'joueurs  '!F25</f>
        <v>19</v>
      </c>
      <c r="G57" s="163" t="s">
        <v>14</v>
      </c>
      <c r="H57" s="196">
        <v>48647147</v>
      </c>
      <c r="I57" s="141" t="str">
        <f>IF(E57="H",IF(F57&lt;15.5,"H1",IF(F57&lt;24.5,"H2","H3")),IF(E57="F",IF(F57&lt;24.5,"F1","F2"),""))</f>
        <v>H2</v>
      </c>
      <c r="J57" s="5">
        <f>'Feuille saisie score '!J25</f>
        <v>18</v>
      </c>
      <c r="K57" s="5">
        <f>'Feuille saisie score '!K25</f>
        <v>34</v>
      </c>
      <c r="L57" s="5">
        <f>'Feuille saisie score '!L25</f>
        <v>12</v>
      </c>
      <c r="M57" s="5">
        <f>'Feuille saisie score '!M25</f>
        <v>26</v>
      </c>
      <c r="N57" s="5">
        <f>K57+M57</f>
        <v>60</v>
      </c>
    </row>
    <row r="58" spans="1:14" ht="15.75" hidden="1">
      <c r="A58" s="175" t="s">
        <v>111</v>
      </c>
      <c r="B58" s="175" t="s">
        <v>112</v>
      </c>
      <c r="C58" s="5" t="str">
        <f>A58&amp;" "&amp;B58</f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>IF(E58="H",IF(F58&lt;15.5,"H1",IF(F58&lt;24.5,"H2","H3")),IF(E58="F",IF(F58&lt;24.5,"F1","F2"),""))</f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>K58+M58</f>
        <v>57</v>
      </c>
    </row>
    <row r="59" spans="1:14" hidden="1">
      <c r="A59" s="181" t="s">
        <v>296</v>
      </c>
      <c r="B59" s="181" t="s">
        <v>297</v>
      </c>
      <c r="C59" s="5" t="str">
        <f>A59&amp;" "&amp;B59</f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>IF(E59="H",IF(F59&lt;15.5,"H1",IF(F59&lt;24.5,"H2","H3")),IF(E59="F",IF(F59&lt;24.5,"F1","F2"),""))</f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>K59+M59</f>
        <v>54</v>
      </c>
    </row>
    <row r="60" spans="1:14" ht="15.75" hidden="1">
      <c r="A60" s="175" t="s">
        <v>88</v>
      </c>
      <c r="B60" s="175" t="s">
        <v>89</v>
      </c>
      <c r="C60" s="5" t="str">
        <f>A60&amp;" "&amp;B60</f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>IF(E60="H",IF(F60&lt;15.5,"H1",IF(F60&lt;24.5,"H2","H3")),IF(E60="F",IF(F60&lt;24.5,"F1","F2"),""))</f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>K60+M60</f>
        <v>65</v>
      </c>
    </row>
    <row r="61" spans="1:14" hidden="1">
      <c r="A61" s="172" t="s">
        <v>262</v>
      </c>
      <c r="B61" s="172" t="s">
        <v>263</v>
      </c>
      <c r="C61" s="5" t="str">
        <f>A61&amp;" "&amp;B61</f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>IF(E61="H",IF(F61&lt;15.5,"H1",IF(F61&lt;24.5,"H2","H3")),IF(E61="F",IF(F61&lt;24.5,"F1","F2"),""))</f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>K61+M61</f>
        <v>60</v>
      </c>
    </row>
    <row r="62" spans="1:14" hidden="1">
      <c r="A62" s="172" t="s">
        <v>330</v>
      </c>
      <c r="B62" s="172" t="s">
        <v>331</v>
      </c>
      <c r="C62" s="5" t="str">
        <f>A62&amp;" "&amp;B62</f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>IF(E62="H",IF(F62&lt;15.5,"H1",IF(F62&lt;24.5,"H2","H3")),IF(E62="F",IF(F62&lt;24.5,"F1","F2"),""))</f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>K62+M62</f>
        <v>50</v>
      </c>
    </row>
    <row r="63" spans="1:14" hidden="1">
      <c r="A63" s="172" t="s">
        <v>17</v>
      </c>
      <c r="B63" s="172" t="s">
        <v>18</v>
      </c>
      <c r="C63" s="5" t="str">
        <f>A63&amp;" "&amp;B63</f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>IF(E63="H",IF(F63&lt;15.5,"H1",IF(F63&lt;24.5,"H2","H3")),IF(E63="F",IF(F63&lt;24.5,"F1","F2"),""))</f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>K63+M63</f>
        <v>20</v>
      </c>
    </row>
    <row r="64" spans="1:14" hidden="1">
      <c r="A64" s="174" t="s">
        <v>58</v>
      </c>
      <c r="B64" s="174" t="s">
        <v>59</v>
      </c>
      <c r="C64" s="5" t="str">
        <f>A64&amp;" "&amp;B64</f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>IF(E64="H",IF(F64&lt;15.5,"H1",IF(F64&lt;24.5,"H2","H3")),IF(E64="F",IF(F64&lt;24.5,"F1","F2"),""))</f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>K64+M64</f>
        <v>62</v>
      </c>
    </row>
    <row r="65" spans="1:14">
      <c r="A65" s="172" t="s">
        <v>247</v>
      </c>
      <c r="B65" s="172" t="s">
        <v>248</v>
      </c>
      <c r="C65" s="5" t="str">
        <f>A65&amp;" "&amp;B65</f>
        <v>CAILLAT Pierre Yves</v>
      </c>
      <c r="D65" s="186" t="s">
        <v>9</v>
      </c>
      <c r="E65" s="150" t="s">
        <v>10</v>
      </c>
      <c r="F65" s="16">
        <f>'joueurs  '!F27</f>
        <v>24.3</v>
      </c>
      <c r="G65" s="66" t="s">
        <v>244</v>
      </c>
      <c r="H65" s="201">
        <v>217085</v>
      </c>
      <c r="I65" s="141" t="str">
        <f>IF(E65="H",IF(F65&lt;15.5,"H1",IF(F65&lt;24.5,"H2","H3")),IF(E65="F",IF(F65&lt;24.5,"F1","F2"),""))</f>
        <v>H2</v>
      </c>
      <c r="J65" s="5">
        <f>'Feuille saisie score '!J27</f>
        <v>12</v>
      </c>
      <c r="K65" s="5">
        <f>'Feuille saisie score '!K27</f>
        <v>30</v>
      </c>
      <c r="L65" s="5">
        <f>'Feuille saisie score '!L27</f>
        <v>12</v>
      </c>
      <c r="M65" s="5">
        <f>'Feuille saisie score '!M27</f>
        <v>30</v>
      </c>
      <c r="N65" s="5">
        <f>K65+M65</f>
        <v>60</v>
      </c>
    </row>
    <row r="66" spans="1:14">
      <c r="A66" s="172" t="s">
        <v>38</v>
      </c>
      <c r="B66" s="172" t="s">
        <v>39</v>
      </c>
      <c r="C66" s="5" t="str">
        <f>A66&amp;" "&amp;B66</f>
        <v>LE DRU Jean-Jacques</v>
      </c>
      <c r="D66" s="186" t="s">
        <v>9</v>
      </c>
      <c r="E66" s="10" t="s">
        <v>10</v>
      </c>
      <c r="F66" s="16">
        <f>'joueurs  '!F92</f>
        <v>23.3</v>
      </c>
      <c r="G66" s="163" t="s">
        <v>14</v>
      </c>
      <c r="H66" s="192">
        <v>520138218</v>
      </c>
      <c r="I66" s="141" t="str">
        <f>IF(E66="H",IF(F66&lt;15.5,"H1",IF(F66&lt;24.5,"H2","H3")),IF(E66="F",IF(F66&lt;24.5,"F1","F2"),""))</f>
        <v>H2</v>
      </c>
      <c r="J66" s="5">
        <f>'Feuille saisie score '!J92</f>
        <v>12</v>
      </c>
      <c r="K66" s="5">
        <f>'Feuille saisie score '!K92</f>
        <v>29</v>
      </c>
      <c r="L66" s="5">
        <f>'Feuille saisie score '!L92</f>
        <v>9</v>
      </c>
      <c r="M66" s="5">
        <f>'Feuille saisie score '!M92</f>
        <v>31</v>
      </c>
      <c r="N66" s="5">
        <f>K66+M66</f>
        <v>60</v>
      </c>
    </row>
    <row r="67" spans="1:14" hidden="1">
      <c r="A67" s="172" t="s">
        <v>292</v>
      </c>
      <c r="B67" s="172" t="s">
        <v>293</v>
      </c>
      <c r="C67" s="5" t="str">
        <f>A67&amp;" "&amp;B67</f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>IF(E67="H",IF(F67&lt;15.5,"H1",IF(F67&lt;24.5,"H2","H3")),IF(E67="F",IF(F67&lt;24.5,"F1","F2"),""))</f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>K67+M67</f>
        <v>65</v>
      </c>
    </row>
    <row r="68" spans="1:14" hidden="1">
      <c r="A68" s="172" t="s">
        <v>71</v>
      </c>
      <c r="B68" s="172" t="s">
        <v>72</v>
      </c>
      <c r="C68" s="5" t="str">
        <f>A68&amp;" "&amp;B68</f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>IF(E68="H",IF(F68&lt;15.5,"H1",IF(F68&lt;24.5,"H2","H3")),IF(E68="F",IF(F68&lt;24.5,"F1","F2"),""))</f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>K68+M68</f>
        <v>49</v>
      </c>
    </row>
    <row r="69" spans="1:14" hidden="1">
      <c r="A69" s="172" t="s">
        <v>258</v>
      </c>
      <c r="B69" s="172" t="s">
        <v>259</v>
      </c>
      <c r="C69" s="5" t="str">
        <f>A69&amp;" "&amp;B69</f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>IF(E69="H",IF(F69&lt;15.5,"H1",IF(F69&lt;24.5,"H2","H3")),IF(E69="F",IF(F69&lt;24.5,"F1","F2"),""))</f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>K69+M69</f>
        <v>59</v>
      </c>
    </row>
    <row r="70" spans="1:14">
      <c r="A70" s="174" t="s">
        <v>336</v>
      </c>
      <c r="B70" s="174" t="s">
        <v>337</v>
      </c>
      <c r="C70" s="5" t="str">
        <f>A70&amp;" "&amp;B70</f>
        <v>LEGROS DANIEL</v>
      </c>
      <c r="D70" s="186" t="s">
        <v>9</v>
      </c>
      <c r="E70" s="97" t="s">
        <v>10</v>
      </c>
      <c r="F70" s="16">
        <f>'joueurs  '!F96</f>
        <v>20.5</v>
      </c>
      <c r="G70" s="86" t="s">
        <v>338</v>
      </c>
      <c r="H70" s="192">
        <v>520245343</v>
      </c>
      <c r="I70" s="141" t="str">
        <f>IF(E70="H",IF(F70&lt;15.5,"H1",IF(F70&lt;24.5,"H2","H3")),IF(E70="F",IF(F70&lt;24.5,"F1","F2"),""))</f>
        <v>H2</v>
      </c>
      <c r="J70" s="5">
        <f>'Feuille saisie score '!J96</f>
        <v>10</v>
      </c>
      <c r="K70" s="5">
        <f>'Feuille saisie score '!K96</f>
        <v>27</v>
      </c>
      <c r="L70" s="5">
        <f>'Feuille saisie score '!L96</f>
        <v>14</v>
      </c>
      <c r="M70" s="5">
        <f>'Feuille saisie score '!M96</f>
        <v>33</v>
      </c>
      <c r="N70" s="5">
        <f>K70+M70</f>
        <v>60</v>
      </c>
    </row>
    <row r="71" spans="1:14" hidden="1">
      <c r="A71" s="172" t="s">
        <v>324</v>
      </c>
      <c r="B71" s="172" t="s">
        <v>325</v>
      </c>
      <c r="C71" s="5" t="str">
        <f>A71&amp;" "&amp;B71</f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>IF(E71="H",IF(F71&lt;15.5,"H1",IF(F71&lt;24.5,"H2","H3")),IF(E71="F",IF(F71&lt;24.5,"F1","F2"),""))</f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>K71+M71</f>
        <v>86</v>
      </c>
    </row>
    <row r="72" spans="1:14" hidden="1">
      <c r="A72" s="172" t="s">
        <v>324</v>
      </c>
      <c r="B72" s="172" t="s">
        <v>50</v>
      </c>
      <c r="C72" s="5" t="str">
        <f>A72&amp;" "&amp;B72</f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>IF(E72="H",IF(F72&lt;15.5,"H1",IF(F72&lt;24.5,"H2","H3")),IF(E72="F",IF(F72&lt;24.5,"F1","F2"),""))</f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>K72+M72</f>
        <v>65</v>
      </c>
    </row>
    <row r="73" spans="1:14" hidden="1">
      <c r="A73" s="172" t="s">
        <v>352</v>
      </c>
      <c r="B73" s="172" t="s">
        <v>353</v>
      </c>
      <c r="C73" s="5" t="str">
        <f>A73&amp;" "&amp;B73</f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>IF(E73="H",IF(F73&lt;15.5,"H1",IF(F73&lt;24.5,"H2","H3")),IF(E73="F",IF(F73&lt;24.5,"F1","F2"),""))</f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>K73+M73</f>
        <v>78</v>
      </c>
    </row>
    <row r="74" spans="1:14" ht="15.75" hidden="1">
      <c r="A74" s="178" t="s">
        <v>121</v>
      </c>
      <c r="B74" s="178" t="s">
        <v>122</v>
      </c>
      <c r="C74" s="5" t="str">
        <f>A74&amp;" "&amp;B74</f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>IF(E74="H",IF(F74&lt;15.5,"H1",IF(F74&lt;24.5,"H2","H3")),IF(E74="F",IF(F74&lt;24.5,"F1","F2"),""))</f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>K74+M74</f>
        <v>61</v>
      </c>
    </row>
    <row r="75" spans="1:14">
      <c r="A75" s="172" t="s">
        <v>357</v>
      </c>
      <c r="B75" s="172" t="s">
        <v>358</v>
      </c>
      <c r="C75" s="5" t="str">
        <f>A75&amp;" "&amp;B75</f>
        <v>BEAUDOUIN ROMAIN</v>
      </c>
      <c r="D75" s="186" t="s">
        <v>9</v>
      </c>
      <c r="E75" s="145" t="s">
        <v>10</v>
      </c>
      <c r="F75" s="16">
        <f>'joueurs  '!F15</f>
        <v>17.5</v>
      </c>
      <c r="G75" s="89" t="s">
        <v>341</v>
      </c>
      <c r="H75" s="192">
        <v>542293250</v>
      </c>
      <c r="I75" s="141" t="str">
        <f>IF(E75="H",IF(F75&lt;15.5,"H1",IF(F75&lt;24.5,"H2","H3")),IF(E75="F",IF(F75&lt;24.5,"F1","F2"),""))</f>
        <v>H2</v>
      </c>
      <c r="J75" s="5">
        <f>'Feuille saisie score '!J15</f>
        <v>14</v>
      </c>
      <c r="K75" s="5">
        <f>'Feuille saisie score '!K15</f>
        <v>30</v>
      </c>
      <c r="L75" s="5">
        <f>'Feuille saisie score '!L15</f>
        <v>12</v>
      </c>
      <c r="M75" s="5">
        <f>'Feuille saisie score '!M15</f>
        <v>29</v>
      </c>
      <c r="N75" s="5">
        <f>K75+M75</f>
        <v>59</v>
      </c>
    </row>
    <row r="76" spans="1:14" hidden="1">
      <c r="A76" s="172" t="s">
        <v>360</v>
      </c>
      <c r="B76" s="172" t="s">
        <v>361</v>
      </c>
      <c r="C76" s="5" t="str">
        <f>A76&amp;" "&amp;B76</f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>IF(E76="H",IF(F76&lt;15.5,"H1",IF(F76&lt;24.5,"H2","H3")),IF(E76="F",IF(F76&lt;24.5,"F1","F2"),""))</f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>K76+M76</f>
        <v>77</v>
      </c>
    </row>
    <row r="77" spans="1:14" hidden="1">
      <c r="A77" s="177" t="s">
        <v>299</v>
      </c>
      <c r="B77" s="177" t="s">
        <v>300</v>
      </c>
      <c r="C77" s="5" t="str">
        <f>A77&amp;" "&amp;B77</f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>IF(E77="H",IF(F77&lt;15.5,"H1",IF(F77&lt;24.5,"H2","H3")),IF(E77="F",IF(F77&lt;24.5,"F1","F2"),""))</f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>K77+M77</f>
        <v>79</v>
      </c>
    </row>
    <row r="78" spans="1:14" hidden="1">
      <c r="A78" s="172" t="s">
        <v>220</v>
      </c>
      <c r="B78" s="172" t="s">
        <v>221</v>
      </c>
      <c r="C78" s="5" t="str">
        <f>A78&amp;" "&amp;B78</f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>IF(E78="H",IF(F78&lt;15.5,"H1",IF(F78&lt;24.5,"H2","H3")),IF(E78="F",IF(F78&lt;24.5,"F1","F2"),""))</f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>K78+M78</f>
        <v>48</v>
      </c>
    </row>
    <row r="79" spans="1:14" hidden="1">
      <c r="A79" s="172" t="s">
        <v>373</v>
      </c>
      <c r="B79" s="172" t="s">
        <v>374</v>
      </c>
      <c r="C79" s="5" t="str">
        <f>A79&amp;" "&amp;B79</f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>IF(E79="H",IF(F79&lt;15.5,"H1",IF(F79&lt;24.5,"H2","H3")),IF(E79="F",IF(F79&lt;24.5,"F1","F2"),""))</f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>K79+M79</f>
        <v>51</v>
      </c>
    </row>
    <row r="80" spans="1:14" hidden="1">
      <c r="A80" s="172" t="s">
        <v>69</v>
      </c>
      <c r="B80" s="172" t="s">
        <v>70</v>
      </c>
      <c r="C80" s="5" t="str">
        <f>A80&amp;" "&amp;B80</f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>IF(E80="H",IF(F80&lt;15.5,"H1",IF(F80&lt;24.5,"H2","H3")),IF(E80="F",IF(F80&lt;24.5,"F1","F2"),""))</f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>K80+M80</f>
        <v>76</v>
      </c>
    </row>
    <row r="81" spans="1:14" ht="15.75">
      <c r="A81" s="172" t="s">
        <v>375</v>
      </c>
      <c r="B81" s="172" t="s">
        <v>376</v>
      </c>
      <c r="C81" s="5" t="str">
        <f>A81&amp;" "&amp;B81</f>
        <v>DELAHAYE OLIVIER</v>
      </c>
      <c r="D81" s="186" t="s">
        <v>9</v>
      </c>
      <c r="E81" s="156" t="s">
        <v>10</v>
      </c>
      <c r="F81" s="16">
        <f>'joueurs  '!F45</f>
        <v>19.3</v>
      </c>
      <c r="G81" s="90" t="s">
        <v>365</v>
      </c>
      <c r="H81" s="172">
        <v>521567244</v>
      </c>
      <c r="I81" s="141" t="str">
        <f>IF(E81="H",IF(F81&lt;15.5,"H1",IF(F81&lt;24.5,"H2","H3")),IF(E81="F",IF(F81&lt;24.5,"F1","F2"),""))</f>
        <v>H2</v>
      </c>
      <c r="J81" s="5">
        <f>'Feuille saisie score '!J45</f>
        <v>13</v>
      </c>
      <c r="K81" s="5">
        <f>'Feuille saisie score '!K45</f>
        <v>32</v>
      </c>
      <c r="L81" s="5">
        <f>'Feuille saisie score '!L45</f>
        <v>12</v>
      </c>
      <c r="M81" s="5">
        <f>'Feuille saisie score '!M45</f>
        <v>27</v>
      </c>
      <c r="N81" s="5">
        <f>K81+M81</f>
        <v>59</v>
      </c>
    </row>
    <row r="82" spans="1:14" hidden="1">
      <c r="A82" s="172" t="s">
        <v>366</v>
      </c>
      <c r="B82" s="172" t="s">
        <v>367</v>
      </c>
      <c r="C82" s="5" t="str">
        <f>A82&amp;" "&amp;B82</f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>IF(E82="H",IF(F82&lt;15.5,"H1",IF(F82&lt;24.5,"H2","H3")),IF(E82="F",IF(F82&lt;24.5,"F1","F2"),""))</f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>K82+M82</f>
        <v>59</v>
      </c>
    </row>
    <row r="83" spans="1:14" ht="15.75" hidden="1">
      <c r="A83" s="175" t="s">
        <v>179</v>
      </c>
      <c r="B83" s="175" t="s">
        <v>180</v>
      </c>
      <c r="C83" s="5" t="str">
        <f>A83&amp;" "&amp;B83</f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>IF(E83="H",IF(F83&lt;15.5,"H1",IF(F83&lt;24.5,"H2","H3")),IF(E83="F",IF(F83&lt;24.5,"F1","F2"),""))</f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>K83+M83</f>
        <v>86</v>
      </c>
    </row>
    <row r="84" spans="1:14" hidden="1">
      <c r="A84" s="172" t="s">
        <v>29</v>
      </c>
      <c r="B84" s="172" t="s">
        <v>30</v>
      </c>
      <c r="C84" s="5" t="str">
        <f>A84&amp;" "&amp;B84</f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>IF(E84="H",IF(F84&lt;15.5,"H1",IF(F84&lt;24.5,"H2","H3")),IF(E84="F",IF(F84&lt;24.5,"F1","F2"),""))</f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>K84+M84</f>
        <v>58</v>
      </c>
    </row>
    <row r="85" spans="1:14" hidden="1">
      <c r="A85" s="172" t="s">
        <v>411</v>
      </c>
      <c r="B85" s="172" t="s">
        <v>412</v>
      </c>
      <c r="C85" s="5" t="str">
        <f>A85&amp;" "&amp;B85</f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>IF(E85="H",IF(F85&lt;15.5,"H1",IF(F85&lt;24.5,"H2","H3")),IF(E85="F",IF(F85&lt;24.5,"F1","F2"),""))</f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>K85+M85</f>
        <v>17</v>
      </c>
    </row>
    <row r="86" spans="1:14" hidden="1">
      <c r="A86" s="172" t="s">
        <v>240</v>
      </c>
      <c r="B86" s="172" t="s">
        <v>93</v>
      </c>
      <c r="C86" s="5" t="str">
        <f>A86&amp;" "&amp;B86</f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>IF(E86="H",IF(F86&lt;15.5,"H1",IF(F86&lt;24.5,"H2","H3")),IF(E86="F",IF(F86&lt;24.5,"F1","F2"),""))</f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>K86+M86</f>
        <v>63</v>
      </c>
    </row>
    <row r="87" spans="1:14" ht="30">
      <c r="A87" s="173" t="s">
        <v>208</v>
      </c>
      <c r="B87" s="173" t="s">
        <v>209</v>
      </c>
      <c r="C87" s="5" t="str">
        <f>A87&amp;" "&amp;B87</f>
        <v xml:space="preserve">RENAULT PATRICE </v>
      </c>
      <c r="D87" s="187" t="s">
        <v>9</v>
      </c>
      <c r="E87" s="148" t="s">
        <v>10</v>
      </c>
      <c r="F87" s="16">
        <f>'joueurs  '!F142</f>
        <v>24.1</v>
      </c>
      <c r="G87" s="80" t="s">
        <v>190</v>
      </c>
      <c r="H87" s="192">
        <v>538495219</v>
      </c>
      <c r="I87" s="141" t="str">
        <f>IF(E87="H",IF(F87&lt;15.5,"H1",IF(F87&lt;24.5,"H2","H3")),IF(E87="F",IF(F87&lt;24.5,"F1","F2"),""))</f>
        <v>H2</v>
      </c>
      <c r="J87" s="5">
        <f>'Feuille saisie score '!J142</f>
        <v>9</v>
      </c>
      <c r="K87" s="5">
        <f>'Feuille saisie score '!K142</f>
        <v>23</v>
      </c>
      <c r="L87" s="5">
        <f>'Feuille saisie score '!L142</f>
        <v>11</v>
      </c>
      <c r="M87" s="5">
        <f>'Feuille saisie score '!M142</f>
        <v>36</v>
      </c>
      <c r="N87" s="5">
        <f>K87+M87</f>
        <v>59</v>
      </c>
    </row>
    <row r="88" spans="1:14" hidden="1">
      <c r="A88" s="172" t="s">
        <v>73</v>
      </c>
      <c r="B88" s="172" t="s">
        <v>74</v>
      </c>
      <c r="C88" s="5" t="str">
        <f>A88&amp;" "&amp;B88</f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>IF(E88="H",IF(F88&lt;15.5,"H1",IF(F88&lt;24.5,"H2","H3")),IF(E88="F",IF(F88&lt;24.5,"F1","F2"),""))</f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>K88+M88</f>
        <v>32</v>
      </c>
    </row>
    <row r="89" spans="1:14">
      <c r="A89" s="173" t="s">
        <v>194</v>
      </c>
      <c r="B89" s="173" t="s">
        <v>195</v>
      </c>
      <c r="C89" s="5" t="str">
        <f>A89&amp;" "&amp;B89</f>
        <v>LIGOUGNE  JEAN CHRISTOPHE</v>
      </c>
      <c r="D89" s="187" t="s">
        <v>9</v>
      </c>
      <c r="E89" s="148" t="s">
        <v>10</v>
      </c>
      <c r="F89" s="16">
        <f>'joueurs  '!F100</f>
        <v>16.2</v>
      </c>
      <c r="G89" s="80" t="s">
        <v>190</v>
      </c>
      <c r="H89" s="192">
        <v>520895203</v>
      </c>
      <c r="I89" s="141" t="str">
        <f>IF(E89="H",IF(F89&lt;15.5,"H1",IF(F89&lt;24.5,"H2","H3")),IF(E89="F",IF(F89&lt;24.5,"F1","F2"),""))</f>
        <v>H2</v>
      </c>
      <c r="J89" s="5">
        <f>'Feuille saisie score '!J100</f>
        <v>15</v>
      </c>
      <c r="K89" s="5">
        <f>'Feuille saisie score '!K100</f>
        <v>30</v>
      </c>
      <c r="L89" s="5">
        <f>'Feuille saisie score '!L100</f>
        <v>15</v>
      </c>
      <c r="M89" s="5">
        <f>'Feuille saisie score '!M100</f>
        <v>28</v>
      </c>
      <c r="N89" s="5">
        <f>K89+M89</f>
        <v>58</v>
      </c>
    </row>
    <row r="90" spans="1:14">
      <c r="A90" s="172" t="s">
        <v>138</v>
      </c>
      <c r="B90" s="172" t="s">
        <v>50</v>
      </c>
      <c r="C90" s="5" t="str">
        <f>A90&amp;" "&amp;B90</f>
        <v>BATAILLE Philippe</v>
      </c>
      <c r="D90" s="186" t="s">
        <v>9</v>
      </c>
      <c r="E90" s="144" t="s">
        <v>10</v>
      </c>
      <c r="F90" s="16">
        <f>'joueurs  '!F12</f>
        <v>19.3</v>
      </c>
      <c r="G90" s="35" t="s">
        <v>139</v>
      </c>
      <c r="H90" s="192">
        <v>48652194</v>
      </c>
      <c r="I90" s="141" t="str">
        <f>IF(E90="H",IF(F90&lt;15.5,"H1",IF(F90&lt;24.5,"H2","H3")),IF(E90="F",IF(F90&lt;24.5,"F1","F2"),""))</f>
        <v>H2</v>
      </c>
      <c r="J90" s="5">
        <f>'Feuille saisie score '!J12</f>
        <v>10</v>
      </c>
      <c r="K90" s="5">
        <f>'Feuille saisie score '!K12</f>
        <v>23</v>
      </c>
      <c r="L90" s="5">
        <f>'Feuille saisie score '!L12</f>
        <v>19</v>
      </c>
      <c r="M90" s="5">
        <f>'Feuille saisie score '!M12</f>
        <v>33</v>
      </c>
      <c r="N90" s="5">
        <f>K90+M90</f>
        <v>56</v>
      </c>
    </row>
    <row r="91" spans="1:14" hidden="1">
      <c r="A91" s="174" t="s">
        <v>243</v>
      </c>
      <c r="B91" s="174" t="s">
        <v>64</v>
      </c>
      <c r="C91" s="5" t="str">
        <f>A91&amp;" "&amp;B91</f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>IF(E91="H",IF(F91&lt;15.5,"H1",IF(F91&lt;24.5,"H2","H3")),IF(E91="F",IF(F91&lt;24.5,"F1","F2"),""))</f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>K91+M91</f>
        <v>58</v>
      </c>
    </row>
    <row r="92" spans="1:14" hidden="1">
      <c r="A92" s="172" t="s">
        <v>222</v>
      </c>
      <c r="B92" s="172" t="s">
        <v>223</v>
      </c>
      <c r="C92" s="5" t="str">
        <f>A92&amp;" "&amp;B92</f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>IF(E92="H",IF(F92&lt;15.5,"H1",IF(F92&lt;24.5,"H2","H3")),IF(E92="F",IF(F92&lt;24.5,"F1","F2"),""))</f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>K92+M92</f>
        <v>56</v>
      </c>
    </row>
    <row r="93" spans="1:14" ht="15.75">
      <c r="A93" s="172" t="s">
        <v>311</v>
      </c>
      <c r="B93" s="172" t="s">
        <v>154</v>
      </c>
      <c r="C93" s="5" t="str">
        <f>A93&amp;" "&amp;B93</f>
        <v>AYMARD FREDERIC</v>
      </c>
      <c r="D93" s="186" t="s">
        <v>9</v>
      </c>
      <c r="E93" s="154" t="s">
        <v>10</v>
      </c>
      <c r="F93" s="16">
        <f>'joueurs  '!F8</f>
        <v>16.5</v>
      </c>
      <c r="G93" s="80" t="s">
        <v>306</v>
      </c>
      <c r="H93" s="195" t="s">
        <v>312</v>
      </c>
      <c r="I93" s="141" t="str">
        <f>IF(E93="H",IF(F93&lt;15.5,"H1",IF(F93&lt;24.5,"H2","H3")),IF(E93="F",IF(F93&lt;24.5,"F1","F2"),""))</f>
        <v>H2</v>
      </c>
      <c r="J93" s="5">
        <f>'Feuille saisie score '!J8</f>
        <v>12</v>
      </c>
      <c r="K93" s="5">
        <f>'Feuille saisie score '!K8</f>
        <v>28</v>
      </c>
      <c r="L93" s="5">
        <f>'Feuille saisie score '!L8</f>
        <v>12</v>
      </c>
      <c r="M93" s="5">
        <f>'Feuille saisie score '!M8</f>
        <v>26</v>
      </c>
      <c r="N93" s="5">
        <f>K93+M93</f>
        <v>54</v>
      </c>
    </row>
    <row r="94" spans="1:14" hidden="1">
      <c r="A94" s="172" t="s">
        <v>40</v>
      </c>
      <c r="B94" s="172" t="s">
        <v>16</v>
      </c>
      <c r="C94" s="5" t="str">
        <f>A94&amp;" "&amp;B94</f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>IF(E94="H",IF(F94&lt;15.5,"H1",IF(F94&lt;24.5,"H2","H3")),IF(E94="F",IF(F94&lt;24.5,"F1","F2"),""))</f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>K94+M94</f>
        <v>92</v>
      </c>
    </row>
    <row r="95" spans="1:14" hidden="1">
      <c r="A95" s="174" t="s">
        <v>284</v>
      </c>
      <c r="B95" s="174" t="s">
        <v>285</v>
      </c>
      <c r="C95" s="5" t="str">
        <f>A95&amp;" "&amp;B95</f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>IF(E95="H",IF(F95&lt;15.5,"H1",IF(F95&lt;24.5,"H2","H3")),IF(E95="F",IF(F95&lt;24.5,"F1","F2"),""))</f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>K95+M95</f>
        <v>60</v>
      </c>
    </row>
    <row r="96" spans="1:14" hidden="1">
      <c r="A96" s="172" t="s">
        <v>284</v>
      </c>
      <c r="B96" s="172" t="s">
        <v>346</v>
      </c>
      <c r="C96" s="5" t="str">
        <f>A96&amp;" "&amp;B96</f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>IF(E96="H",IF(F96&lt;15.5,"H1",IF(F96&lt;24.5,"H2","H3")),IF(E96="F",IF(F96&lt;24.5,"F1","F2"),""))</f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>K96+M96</f>
        <v>65</v>
      </c>
    </row>
    <row r="97" spans="1:14">
      <c r="A97" s="176" t="s">
        <v>165</v>
      </c>
      <c r="B97" s="176" t="s">
        <v>166</v>
      </c>
      <c r="C97" s="5" t="str">
        <f>A97&amp;" "&amp;B97</f>
        <v>BRIGNON MICHEL</v>
      </c>
      <c r="D97" s="187" t="s">
        <v>9</v>
      </c>
      <c r="E97" s="147" t="s">
        <v>10</v>
      </c>
      <c r="F97" s="16">
        <f>'joueurs  '!F24</f>
        <v>20.399999999999999</v>
      </c>
      <c r="G97" s="74" t="s">
        <v>156</v>
      </c>
      <c r="H97" s="200" t="s">
        <v>168</v>
      </c>
      <c r="I97" s="141" t="str">
        <f>IF(E97="H",IF(F97&lt;15.5,"H1",IF(F97&lt;24.5,"H2","H3")),IF(E97="F",IF(F97&lt;24.5,"F1","F2"),""))</f>
        <v>H2</v>
      </c>
      <c r="J97" s="5">
        <f>'Feuille saisie score '!J24</f>
        <v>11</v>
      </c>
      <c r="K97" s="5">
        <f>'Feuille saisie score '!K24</f>
        <v>24</v>
      </c>
      <c r="L97" s="5">
        <f>'Feuille saisie score '!L24</f>
        <v>12</v>
      </c>
      <c r="M97" s="5">
        <f>'Feuille saisie score '!M24</f>
        <v>30</v>
      </c>
      <c r="N97" s="5">
        <f>K97+M97</f>
        <v>54</v>
      </c>
    </row>
    <row r="98" spans="1:14">
      <c r="A98" s="172" t="s">
        <v>313</v>
      </c>
      <c r="B98" s="172" t="s">
        <v>237</v>
      </c>
      <c r="C98" s="5" t="str">
        <f>A98&amp;" "&amp;B98</f>
        <v>LACAZE NICOLAS</v>
      </c>
      <c r="D98" s="186" t="s">
        <v>9</v>
      </c>
      <c r="E98" s="154" t="s">
        <v>10</v>
      </c>
      <c r="F98" s="16">
        <f>'joueurs  '!F86</f>
        <v>19</v>
      </c>
      <c r="G98" s="80" t="s">
        <v>306</v>
      </c>
      <c r="H98" s="195" t="s">
        <v>314</v>
      </c>
      <c r="I98" s="141" t="str">
        <f>IF(E98="H",IF(F98&lt;15.5,"H1",IF(F98&lt;24.5,"H2","H3")),IF(E98="F",IF(F98&lt;24.5,"F1","F2"),""))</f>
        <v>H2</v>
      </c>
      <c r="J98" s="5">
        <f>'Feuille saisie score '!J86</f>
        <v>14</v>
      </c>
      <c r="K98" s="5">
        <f>'Feuille saisie score '!K86</f>
        <v>32</v>
      </c>
      <c r="L98" s="5">
        <f>'Feuille saisie score '!L86</f>
        <v>8</v>
      </c>
      <c r="M98" s="5">
        <f>'Feuille saisie score '!M86</f>
        <v>22</v>
      </c>
      <c r="N98" s="5">
        <f>K98+M98</f>
        <v>54</v>
      </c>
    </row>
    <row r="99" spans="1:14" hidden="1">
      <c r="A99" s="172" t="s">
        <v>36</v>
      </c>
      <c r="B99" s="172" t="s">
        <v>37</v>
      </c>
      <c r="C99" s="5" t="str">
        <f>A99&amp;" "&amp;B99</f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>IF(E99="H",IF(F99&lt;15.5,"H1",IF(F99&lt;24.5,"H2","H3")),IF(E99="F",IF(F99&lt;24.5,"F1","F2"),""))</f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>K99+M99</f>
        <v>72</v>
      </c>
    </row>
    <row r="100" spans="1:14" hidden="1">
      <c r="A100" s="182" t="s">
        <v>7</v>
      </c>
      <c r="B100" s="182" t="s">
        <v>8</v>
      </c>
      <c r="C100" s="5" t="str">
        <f>A100&amp;" "&amp;B100</f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>IF(E100="H",IF(F100&lt;15.5,"H1",IF(F100&lt;24.5,"H2","H3")),IF(E100="F",IF(F100&lt;24.5,"F1","F2"),""))</f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>K100+M100</f>
        <v>64</v>
      </c>
    </row>
    <row r="101" spans="1:14" ht="15.75">
      <c r="A101" s="172" t="s">
        <v>235</v>
      </c>
      <c r="B101" s="172" t="s">
        <v>236</v>
      </c>
      <c r="C101" s="5" t="str">
        <f>A101&amp;" "&amp;B101</f>
        <v>ZAHM François</v>
      </c>
      <c r="D101" s="186" t="s">
        <v>9</v>
      </c>
      <c r="E101" s="62" t="s">
        <v>10</v>
      </c>
      <c r="F101" s="16">
        <f>'joueurs  '!F168</f>
        <v>19.399999999999999</v>
      </c>
      <c r="G101" s="61" t="s">
        <v>228</v>
      </c>
      <c r="H101" s="194">
        <v>521625314</v>
      </c>
      <c r="I101" s="141" t="str">
        <f>IF(E101="H",IF(F101&lt;15.5,"H1",IF(F101&lt;24.5,"H2","H3")),IF(E101="F",IF(F101&lt;24.5,"F1","F2"),""))</f>
        <v>H2</v>
      </c>
      <c r="J101" s="5">
        <f>'Feuille saisie score '!J168</f>
        <v>12</v>
      </c>
      <c r="K101" s="5">
        <f>'Feuille saisie score '!K168</f>
        <v>27</v>
      </c>
      <c r="L101" s="5">
        <f>'Feuille saisie score '!L168</f>
        <v>10</v>
      </c>
      <c r="M101" s="5">
        <f>'Feuille saisie score '!M168</f>
        <v>27</v>
      </c>
      <c r="N101" s="5">
        <f>K101+M101</f>
        <v>54</v>
      </c>
    </row>
    <row r="102" spans="1:14" hidden="1">
      <c r="A102" s="172" t="s">
        <v>233</v>
      </c>
      <c r="B102" s="172" t="s">
        <v>234</v>
      </c>
      <c r="C102" s="5" t="str">
        <f>A102&amp;" "&amp;B102</f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>IF(E102="H",IF(F102&lt;15.5,"H1",IF(F102&lt;24.5,"H2","H3")),IF(E102="F",IF(F102&lt;24.5,"F1","F2"),""))</f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>K102+M102</f>
        <v>53</v>
      </c>
    </row>
    <row r="103" spans="1:14" hidden="1">
      <c r="A103" s="172" t="s">
        <v>126</v>
      </c>
      <c r="B103" s="172" t="s">
        <v>127</v>
      </c>
      <c r="C103" s="5" t="str">
        <f>A103&amp;" "&amp;B103</f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>IF(E103="H",IF(F103&lt;15.5,"H1",IF(F103&lt;24.5,"H2","H3")),IF(E103="F",IF(F103&lt;24.5,"F1","F2"),""))</f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>K103+M103</f>
        <v>54</v>
      </c>
    </row>
    <row r="104" spans="1:14" ht="15.75" hidden="1">
      <c r="A104" s="178" t="s">
        <v>117</v>
      </c>
      <c r="B104" s="178" t="s">
        <v>118</v>
      </c>
      <c r="C104" s="5" t="str">
        <f>A104&amp;" "&amp;B104</f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>IF(E104="H",IF(F104&lt;15.5,"H1",IF(F104&lt;24.5,"H2","H3")),IF(E104="F",IF(F104&lt;24.5,"F1","F2"),""))</f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>K104+M104</f>
        <v>51</v>
      </c>
    </row>
    <row r="105" spans="1:14" hidden="1">
      <c r="A105" s="172" t="s">
        <v>241</v>
      </c>
      <c r="B105" s="172" t="s">
        <v>112</v>
      </c>
      <c r="C105" s="5" t="str">
        <f>A105&amp;" "&amp;B105</f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>IF(E105="H",IF(F105&lt;15.5,"H1",IF(F105&lt;24.5,"H2","H3")),IF(E105="F",IF(F105&lt;24.5,"F1","F2"),""))</f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>K105+M105</f>
        <v>59</v>
      </c>
    </row>
    <row r="106" spans="1:14">
      <c r="A106" s="173" t="s">
        <v>175</v>
      </c>
      <c r="B106" s="173" t="s">
        <v>176</v>
      </c>
      <c r="C106" s="5" t="str">
        <f>A106&amp;" "&amp;B106</f>
        <v>BOURSIER ANTHONY</v>
      </c>
      <c r="D106" s="187" t="s">
        <v>9</v>
      </c>
      <c r="E106" s="147" t="s">
        <v>10</v>
      </c>
      <c r="F106" s="16">
        <f>'joueurs  '!F22</f>
        <v>21.2</v>
      </c>
      <c r="G106" s="74" t="s">
        <v>156</v>
      </c>
      <c r="H106" s="199" t="s">
        <v>178</v>
      </c>
      <c r="I106" s="141" t="str">
        <f>IF(E106="H",IF(F106&lt;15.5,"H1",IF(F106&lt;24.5,"H2","H3")),IF(E106="F",IF(F106&lt;24.5,"F1","F2"),""))</f>
        <v>H2</v>
      </c>
      <c r="J106" s="5">
        <f>'Feuille saisie score '!J22</f>
        <v>14</v>
      </c>
      <c r="K106" s="5">
        <f>'Feuille saisie score '!K22</f>
        <v>30</v>
      </c>
      <c r="L106" s="5">
        <f>'Feuille saisie score '!L22</f>
        <v>7</v>
      </c>
      <c r="M106" s="5">
        <f>'Feuille saisie score '!M22</f>
        <v>22</v>
      </c>
      <c r="N106" s="5">
        <f>K106+M106</f>
        <v>52</v>
      </c>
    </row>
    <row r="107" spans="1:14">
      <c r="A107" s="172" t="s">
        <v>47</v>
      </c>
      <c r="B107" s="172" t="s">
        <v>48</v>
      </c>
      <c r="C107" s="5" t="str">
        <f>A107&amp;" "&amp;B107</f>
        <v>LAMBILLON Sebastien</v>
      </c>
      <c r="D107" s="186" t="s">
        <v>9</v>
      </c>
      <c r="E107" s="10" t="s">
        <v>10</v>
      </c>
      <c r="F107" s="16">
        <f>'joueurs  '!F89</f>
        <v>17.600000000000001</v>
      </c>
      <c r="G107" s="163" t="s">
        <v>14</v>
      </c>
      <c r="H107" s="192">
        <v>512042032</v>
      </c>
      <c r="I107" s="141" t="str">
        <f>IF(E107="H",IF(F107&lt;15.5,"H1",IF(F107&lt;24.5,"H2","H3")),IF(E107="F",IF(F107&lt;24.5,"F1","F2"),""))</f>
        <v>H2</v>
      </c>
      <c r="J107" s="5">
        <f>'Feuille saisie score '!J89</f>
        <v>8</v>
      </c>
      <c r="K107" s="5">
        <f>'Feuille saisie score '!K89</f>
        <v>24</v>
      </c>
      <c r="L107" s="5">
        <f>'Feuille saisie score '!L89</f>
        <v>14</v>
      </c>
      <c r="M107" s="5">
        <f>'Feuille saisie score '!M89</f>
        <v>28</v>
      </c>
      <c r="N107" s="5">
        <f>K107+M107</f>
        <v>52</v>
      </c>
    </row>
    <row r="108" spans="1:14" hidden="1">
      <c r="A108" s="172" t="s">
        <v>308</v>
      </c>
      <c r="B108" s="172" t="s">
        <v>309</v>
      </c>
      <c r="C108" s="5" t="str">
        <f>A108&amp;" "&amp;B108</f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>IF(E108="H",IF(F108&lt;15.5,"H1",IF(F108&lt;24.5,"H2","H3")),IF(E108="F",IF(F108&lt;24.5,"F1","F2"),""))</f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>K108+M108</f>
        <v>56</v>
      </c>
    </row>
    <row r="109" spans="1:14" ht="15.75" hidden="1">
      <c r="A109" s="183" t="s">
        <v>153</v>
      </c>
      <c r="B109" s="183" t="s">
        <v>154</v>
      </c>
      <c r="C109" s="5" t="str">
        <f>A109&amp;" "&amp;B109</f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>IF(E109="H",IF(F109&lt;15.5,"H1",IF(F109&lt;24.5,"H2","H3")),IF(E109="F",IF(F109&lt;24.5,"F1","F2"),""))</f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>K109+M109</f>
        <v>69</v>
      </c>
    </row>
    <row r="110" spans="1:14" hidden="1">
      <c r="A110" s="174" t="s">
        <v>254</v>
      </c>
      <c r="B110" s="174" t="s">
        <v>180</v>
      </c>
      <c r="C110" s="5" t="str">
        <f>A110&amp;" "&amp;B110</f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>IF(E110="H",IF(F110&lt;15.5,"H1",IF(F110&lt;24.5,"H2","H3")),IF(E110="F",IF(F110&lt;24.5,"F1","F2"),""))</f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>K110+M110</f>
        <v>49</v>
      </c>
    </row>
    <row r="111" spans="1:14" hidden="1">
      <c r="A111" s="172" t="s">
        <v>217</v>
      </c>
      <c r="B111" s="172" t="s">
        <v>218</v>
      </c>
      <c r="C111" s="5" t="str">
        <f>A111&amp;" "&amp;B111</f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>IF(E111="H",IF(F111&lt;15.5,"H1",IF(F111&lt;24.5,"H2","H3")),IF(E111="F",IF(F111&lt;24.5,"F1","F2"),""))</f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>K111+M111</f>
        <v>72</v>
      </c>
    </row>
    <row r="112" spans="1:14" hidden="1">
      <c r="A112" s="172" t="s">
        <v>34</v>
      </c>
      <c r="B112" s="172" t="s">
        <v>35</v>
      </c>
      <c r="C112" s="5" t="str">
        <f>A112&amp;" "&amp;B112</f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>IF(E112="H",IF(F112&lt;15.5,"H1",IF(F112&lt;24.5,"H2","H3")),IF(E112="F",IF(F112&lt;24.5,"F1","F2"),""))</f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>K112+M112</f>
        <v>74</v>
      </c>
    </row>
    <row r="113" spans="1:14" ht="15.75">
      <c r="A113" s="172" t="s">
        <v>53</v>
      </c>
      <c r="B113" s="172" t="s">
        <v>54</v>
      </c>
      <c r="C113" s="5" t="str">
        <f>A113&amp;" "&amp;B113</f>
        <v>BOUSSELET Bertrand</v>
      </c>
      <c r="D113" s="186" t="s">
        <v>9</v>
      </c>
      <c r="E113" s="10" t="s">
        <v>10</v>
      </c>
      <c r="F113" s="16">
        <f>'joueurs  '!F23</f>
        <v>15.5</v>
      </c>
      <c r="G113" s="163" t="s">
        <v>14</v>
      </c>
      <c r="H113" s="192">
        <v>3837290</v>
      </c>
      <c r="I113" s="141" t="str">
        <f>IF(E113="H",IF(F113&lt;15.5,"H1",IF(F113&lt;24.5,"H2","H3")),IF(E113="F",IF(F113&lt;24.5,"F1","F2"),""))</f>
        <v>H2</v>
      </c>
      <c r="J113" s="5">
        <f>'Feuille saisie score '!J23</f>
        <v>8</v>
      </c>
      <c r="K113" s="5">
        <f>'Feuille saisie score '!K23</f>
        <v>20</v>
      </c>
      <c r="L113" s="5">
        <f>'Feuille saisie score '!L23</f>
        <v>15</v>
      </c>
      <c r="M113" s="5">
        <f>'Feuille saisie score '!M23</f>
        <v>31</v>
      </c>
      <c r="N113" s="5">
        <f>K113+M113</f>
        <v>51</v>
      </c>
    </row>
    <row r="114" spans="1:14" ht="15.75" hidden="1">
      <c r="A114" s="173" t="s">
        <v>202</v>
      </c>
      <c r="B114" s="173" t="s">
        <v>203</v>
      </c>
      <c r="C114" s="5" t="str">
        <f>A114&amp;" "&amp;B114</f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>IF(E114="H",IF(F114&lt;15.5,"H1",IF(F114&lt;24.5,"H2","H3")),IF(E114="F",IF(F114&lt;24.5,"F1","F2"),""))</f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>K114+M114</f>
        <v>53</v>
      </c>
    </row>
    <row r="115" spans="1:14" ht="15.75" hidden="1">
      <c r="A115" s="178" t="s">
        <v>85</v>
      </c>
      <c r="B115" s="178" t="s">
        <v>70</v>
      </c>
      <c r="C115" s="5" t="str">
        <f>A115&amp;" "&amp;B115</f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>IF(E115="H",IF(F115&lt;15.5,"H1",IF(F115&lt;24.5,"H2","H3")),IF(E115="F",IF(F115&lt;24.5,"F1","F2"),""))</f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>K115+M115</f>
        <v>45</v>
      </c>
    </row>
    <row r="116" spans="1:14" hidden="1">
      <c r="A116" s="172" t="s">
        <v>147</v>
      </c>
      <c r="B116" s="172" t="s">
        <v>99</v>
      </c>
      <c r="C116" s="5" t="str">
        <f>A116&amp;" "&amp;B116</f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>IF(E116="H",IF(F116&lt;15.5,"H1",IF(F116&lt;24.5,"H2","H3")),IF(E116="F",IF(F116&lt;24.5,"F1","F2"),""))</f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>K116+M116</f>
        <v>48</v>
      </c>
    </row>
    <row r="117" spans="1:14">
      <c r="A117" s="173" t="s">
        <v>197</v>
      </c>
      <c r="B117" s="173" t="s">
        <v>154</v>
      </c>
      <c r="C117" s="5" t="str">
        <f>A117&amp;" "&amp;B117</f>
        <v>CRIERE FREDERIC</v>
      </c>
      <c r="D117" s="187" t="s">
        <v>9</v>
      </c>
      <c r="E117" s="148" t="s">
        <v>10</v>
      </c>
      <c r="F117" s="16">
        <f>'joueurs  '!F39</f>
        <v>16.899999999999999</v>
      </c>
      <c r="G117" s="80" t="s">
        <v>190</v>
      </c>
      <c r="H117" s="192">
        <v>512431291</v>
      </c>
      <c r="I117" s="141" t="str">
        <f>IF(E117="H",IF(F117&lt;15.5,"H1",IF(F117&lt;24.5,"H2","H3")),IF(E117="F",IF(F117&lt;24.5,"F1","F2"),""))</f>
        <v>H2</v>
      </c>
      <c r="J117" s="5">
        <f>'Feuille saisie score '!J39</f>
        <v>12</v>
      </c>
      <c r="K117" s="5">
        <f>'Feuille saisie score '!K39</f>
        <v>26</v>
      </c>
      <c r="L117" s="5">
        <f>'Feuille saisie score '!L39</f>
        <v>13</v>
      </c>
      <c r="M117" s="5">
        <f>'Feuille saisie score '!M39</f>
        <v>25</v>
      </c>
      <c r="N117" s="5">
        <f>K117+M117</f>
        <v>51</v>
      </c>
    </row>
    <row r="118" spans="1:14" hidden="1">
      <c r="A118" s="172" t="s">
        <v>387</v>
      </c>
      <c r="B118" s="172" t="s">
        <v>388</v>
      </c>
      <c r="C118" s="5" t="str">
        <f>A118&amp;" "&amp;B118</f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>IF(E118="H",IF(F118&lt;15.5,"H1",IF(F118&lt;24.5,"H2","H3")),IF(E118="F",IF(F118&lt;24.5,"F1","F2"),""))</f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>K118+M118</f>
        <v>71</v>
      </c>
    </row>
    <row r="119" spans="1:14" hidden="1">
      <c r="A119" s="172" t="s">
        <v>65</v>
      </c>
      <c r="B119" s="172" t="s">
        <v>66</v>
      </c>
      <c r="C119" s="5" t="str">
        <f>A119&amp;" "&amp;B119</f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>IF(E119="H",IF(F119&lt;15.5,"H1",IF(F119&lt;24.5,"H2","H3")),IF(E119="F",IF(F119&lt;24.5,"F1","F2"),""))</f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>K119+M119</f>
        <v>14</v>
      </c>
    </row>
    <row r="120" spans="1:14" hidden="1">
      <c r="A120" s="172" t="s">
        <v>51</v>
      </c>
      <c r="B120" s="172" t="s">
        <v>52</v>
      </c>
      <c r="C120" s="5" t="str">
        <f>A120&amp;" "&amp;B120</f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>IF(E120="H",IF(F120&lt;15.5,"H1",IF(F120&lt;24.5,"H2","H3")),IF(E120="F",IF(F120&lt;24.5,"F1","F2"),""))</f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>K120+M120</f>
        <v>65</v>
      </c>
    </row>
    <row r="121" spans="1:14" hidden="1">
      <c r="A121" s="174" t="s">
        <v>140</v>
      </c>
      <c r="B121" s="174" t="s">
        <v>141</v>
      </c>
      <c r="C121" s="5" t="str">
        <f>A121&amp;" "&amp;B121</f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>IF(E121="H",IF(F121&lt;15.5,"H1",IF(F121&lt;24.5,"H2","H3")),IF(E121="F",IF(F121&lt;24.5,"F1","F2"),""))</f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>K121+M121</f>
        <v>53</v>
      </c>
    </row>
    <row r="122" spans="1:14">
      <c r="A122" s="172" t="s">
        <v>282</v>
      </c>
      <c r="B122" s="172" t="s">
        <v>283</v>
      </c>
      <c r="C122" s="5" t="str">
        <f>A122&amp;" "&amp;B122</f>
        <v>GUITOGER didier</v>
      </c>
      <c r="D122" s="186" t="s">
        <v>9</v>
      </c>
      <c r="E122" s="152" t="s">
        <v>10</v>
      </c>
      <c r="F122" s="16">
        <f>'joueurs  '!F74</f>
        <v>19.5</v>
      </c>
      <c r="G122" s="74" t="s">
        <v>276</v>
      </c>
      <c r="H122" s="192">
        <v>535764291</v>
      </c>
      <c r="I122" s="141" t="str">
        <f>IF(E122="H",IF(F122&lt;15.5,"H1",IF(F122&lt;24.5,"H2","H3")),IF(E122="F",IF(F122&lt;24.5,"F1","F2"),""))</f>
        <v>H2</v>
      </c>
      <c r="J122" s="5">
        <f>'Feuille saisie score '!J74</f>
        <v>13</v>
      </c>
      <c r="K122" s="5">
        <f>'Feuille saisie score '!K74</f>
        <v>31</v>
      </c>
      <c r="L122" s="5">
        <f>'Feuille saisie score '!L74</f>
        <v>5</v>
      </c>
      <c r="M122" s="5">
        <f>'Feuille saisie score '!M74</f>
        <v>20</v>
      </c>
      <c r="N122" s="5">
        <f>K122+M122</f>
        <v>51</v>
      </c>
    </row>
    <row r="123" spans="1:14" hidden="1">
      <c r="A123" s="172" t="s">
        <v>326</v>
      </c>
      <c r="B123" s="172" t="s">
        <v>238</v>
      </c>
      <c r="C123" s="5" t="str">
        <f>A123&amp;" "&amp;B123</f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>IF(E123="H",IF(F123&lt;15.5,"H1",IF(F123&lt;24.5,"H2","H3")),IF(E123="F",IF(F123&lt;24.5,"F1","F2"),""))</f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>K123+M123</f>
        <v>55</v>
      </c>
    </row>
    <row r="124" spans="1:14" hidden="1">
      <c r="A124" s="174" t="s">
        <v>326</v>
      </c>
      <c r="B124" s="174" t="s">
        <v>327</v>
      </c>
      <c r="C124" s="5" t="str">
        <f>A124&amp;" "&amp;B124</f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>IF(E124="H",IF(F124&lt;15.5,"H1",IF(F124&lt;24.5,"H2","H3")),IF(E124="F",IF(F124&lt;24.5,"F1","F2"),""))</f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>K124+M124</f>
        <v>47</v>
      </c>
    </row>
    <row r="125" spans="1:14">
      <c r="A125" s="172" t="s">
        <v>237</v>
      </c>
      <c r="B125" s="172" t="s">
        <v>238</v>
      </c>
      <c r="C125" s="5" t="str">
        <f>A125&amp;" "&amp;B125</f>
        <v>NICOLAS Alain</v>
      </c>
      <c r="D125" s="186" t="s">
        <v>9</v>
      </c>
      <c r="E125" s="62" t="s">
        <v>10</v>
      </c>
      <c r="F125" s="16">
        <f>'joueurs  '!F121</f>
        <v>23.4</v>
      </c>
      <c r="G125" s="61" t="s">
        <v>228</v>
      </c>
      <c r="H125" s="194">
        <v>522005321</v>
      </c>
      <c r="I125" s="141" t="str">
        <f>IF(E125="H",IF(F125&lt;15.5,"H1",IF(F125&lt;24.5,"H2","H3")),IF(E125="F",IF(F125&lt;24.5,"F1","F2"),""))</f>
        <v>H2</v>
      </c>
      <c r="J125" s="5">
        <f>'Feuille saisie score '!J121</f>
        <v>12</v>
      </c>
      <c r="K125" s="5">
        <f>'Feuille saisie score '!K121</f>
        <v>31</v>
      </c>
      <c r="L125" s="5">
        <f>'Feuille saisie score '!L121</f>
        <v>4</v>
      </c>
      <c r="M125" s="5">
        <f>'Feuille saisie score '!M121</f>
        <v>20</v>
      </c>
      <c r="N125" s="5">
        <f>K125+M125</f>
        <v>51</v>
      </c>
    </row>
    <row r="126" spans="1:14" hidden="1">
      <c r="A126" s="172" t="s">
        <v>339</v>
      </c>
      <c r="B126" s="172" t="s">
        <v>265</v>
      </c>
      <c r="C126" s="5" t="str">
        <f>A126&amp;" "&amp;B126</f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>IF(E126="H",IF(F126&lt;15.5,"H1",IF(F126&lt;24.5,"H2","H3")),IF(E126="F",IF(F126&lt;24.5,"F1","F2"),""))</f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>K126+M126</f>
        <v>50</v>
      </c>
    </row>
    <row r="127" spans="1:14" hidden="1">
      <c r="A127" s="172" t="s">
        <v>142</v>
      </c>
      <c r="B127" s="172" t="s">
        <v>143</v>
      </c>
      <c r="C127" s="5" t="str">
        <f>A127&amp;" "&amp;B127</f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>IF(E127="H",IF(F127&lt;15.5,"H1",IF(F127&lt;24.5,"H2","H3")),IF(E127="F",IF(F127&lt;24.5,"F1","F2"),""))</f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>K127+M127</f>
        <v>78</v>
      </c>
    </row>
    <row r="128" spans="1:14" hidden="1">
      <c r="A128" s="172" t="s">
        <v>142</v>
      </c>
      <c r="B128" s="172" t="s">
        <v>144</v>
      </c>
      <c r="C128" s="5" t="str">
        <f>A128&amp;" "&amp;B128</f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>IF(E128="H",IF(F128&lt;15.5,"H1",IF(F128&lt;24.5,"H2","H3")),IF(E128="F",IF(F128&lt;24.5,"F1","F2"),""))</f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>K128+M128</f>
        <v>84</v>
      </c>
    </row>
    <row r="129" spans="1:14" hidden="1">
      <c r="A129" s="172" t="s">
        <v>359</v>
      </c>
      <c r="B129" s="172" t="s">
        <v>159</v>
      </c>
      <c r="C129" s="5" t="str">
        <f>A129&amp;" "&amp;B129</f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>IF(E129="H",IF(F129&lt;15.5,"H1",IF(F129&lt;24.5,"H2","H3")),IF(E129="F",IF(F129&lt;24.5,"F1","F2"),""))</f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>K129+M129</f>
        <v>65</v>
      </c>
    </row>
    <row r="130" spans="1:14" hidden="1">
      <c r="A130" s="172" t="s">
        <v>224</v>
      </c>
      <c r="B130" s="172" t="s">
        <v>225</v>
      </c>
      <c r="C130" s="5" t="str">
        <f>A130&amp;" "&amp;B130</f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>IF(E130="H",IF(F130&lt;15.5,"H1",IF(F130&lt;24.5,"H2","H3")),IF(E130="F",IF(F130&lt;24.5,"F1","F2"),""))</f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>K130+M130</f>
        <v>19</v>
      </c>
    </row>
    <row r="131" spans="1:14">
      <c r="A131" s="172" t="s">
        <v>267</v>
      </c>
      <c r="B131" s="172" t="s">
        <v>268</v>
      </c>
      <c r="C131" s="5" t="str">
        <f>A131&amp;" "&amp;B131</f>
        <v>REVENU SYLVAIN</v>
      </c>
      <c r="D131" s="186" t="s">
        <v>9</v>
      </c>
      <c r="E131" s="151" t="s">
        <v>10</v>
      </c>
      <c r="F131" s="16">
        <f>'joueurs  '!F144</f>
        <v>22.5</v>
      </c>
      <c r="G131" s="71" t="s">
        <v>264</v>
      </c>
      <c r="H131" s="192">
        <v>547637245</v>
      </c>
      <c r="I131" s="141" t="str">
        <f>IF(E131="H",IF(F131&lt;15.5,"H1",IF(F131&lt;24.5,"H2","H3")),IF(E131="F",IF(F131&lt;24.5,"F1","F2"),""))</f>
        <v>H2</v>
      </c>
      <c r="J131" s="5">
        <f>'Feuille saisie score '!J144</f>
        <v>11</v>
      </c>
      <c r="K131" s="5">
        <f>'Feuille saisie score '!K144</f>
        <v>27</v>
      </c>
      <c r="L131" s="5">
        <f>'Feuille saisie score '!L144</f>
        <v>9</v>
      </c>
      <c r="M131" s="5">
        <f>'Feuille saisie score '!M144</f>
        <v>24</v>
      </c>
      <c r="N131" s="5">
        <f>K131+M131</f>
        <v>51</v>
      </c>
    </row>
    <row r="132" spans="1:14" hidden="1">
      <c r="A132" s="174" t="s">
        <v>137</v>
      </c>
      <c r="B132" s="174" t="s">
        <v>102</v>
      </c>
      <c r="C132" s="5" t="str">
        <f>A132&amp;" "&amp;B132</f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>IF(E132="H",IF(F132&lt;15.5,"H1",IF(F132&lt;24.5,"H2","H3")),IF(E132="F",IF(F132&lt;24.5,"F1","F2"),""))</f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>K132+M132</f>
        <v>39</v>
      </c>
    </row>
    <row r="133" spans="1:14" hidden="1">
      <c r="A133" s="172" t="s">
        <v>397</v>
      </c>
      <c r="B133" s="172" t="s">
        <v>398</v>
      </c>
      <c r="C133" s="5" t="str">
        <f>A133&amp;" "&amp;B133</f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>IF(E133="H",IF(F133&lt;15.5,"H1",IF(F133&lt;24.5,"H2","H3")),IF(E133="F",IF(F133&lt;24.5,"F1","F2"),""))</f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>K133+M133</f>
        <v>67</v>
      </c>
    </row>
    <row r="134" spans="1:14" hidden="1">
      <c r="A134" s="172" t="s">
        <v>286</v>
      </c>
      <c r="B134" s="172" t="s">
        <v>287</v>
      </c>
      <c r="C134" s="5" t="str">
        <f>A134&amp;" "&amp;B134</f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>IF(E134="H",IF(F134&lt;15.5,"H1",IF(F134&lt;24.5,"H2","H3")),IF(E134="F",IF(F134&lt;24.5,"F1","F2"),""))</f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>K134+M134</f>
        <v>58</v>
      </c>
    </row>
    <row r="135" spans="1:14">
      <c r="A135" s="172" t="s">
        <v>274</v>
      </c>
      <c r="B135" s="172" t="s">
        <v>275</v>
      </c>
      <c r="C135" s="5" t="str">
        <f>A135&amp;" "&amp;B135</f>
        <v>CORMIER Brice</v>
      </c>
      <c r="D135" s="186" t="s">
        <v>9</v>
      </c>
      <c r="E135" s="152" t="s">
        <v>10</v>
      </c>
      <c r="F135" s="16">
        <f>'joueurs  '!F35</f>
        <v>20.3</v>
      </c>
      <c r="G135" s="74" t="s">
        <v>276</v>
      </c>
      <c r="H135" s="192">
        <v>522833258</v>
      </c>
      <c r="I135" s="141" t="str">
        <f>IF(E135="H",IF(F135&lt;15.5,"H1",IF(F135&lt;24.5,"H2","H3")),IF(E135="F",IF(F135&lt;24.5,"F1","F2"),""))</f>
        <v>H2</v>
      </c>
      <c r="J135" s="5">
        <f>'Feuille saisie score '!J35</f>
        <v>13</v>
      </c>
      <c r="K135" s="5">
        <f>'Feuille saisie score '!K35</f>
        <v>27</v>
      </c>
      <c r="L135" s="5">
        <f>'Feuille saisie score '!L35</f>
        <v>8</v>
      </c>
      <c r="M135" s="5">
        <f>'Feuille saisie score '!M35</f>
        <v>23</v>
      </c>
      <c r="N135" s="5">
        <f>K135+M135</f>
        <v>50</v>
      </c>
    </row>
    <row r="136" spans="1:14" hidden="1">
      <c r="A136" s="172" t="s">
        <v>251</v>
      </c>
      <c r="B136" s="172" t="s">
        <v>44</v>
      </c>
      <c r="C136" s="5" t="str">
        <f>A136&amp;" "&amp;B136</f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>IF(E136="H",IF(F136&lt;15.5,"H1",IF(F136&lt;24.5,"H2","H3")),IF(E136="F",IF(F136&lt;24.5,"F1","F2"),""))</f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>K136+M136</f>
        <v>64</v>
      </c>
    </row>
    <row r="137" spans="1:14" hidden="1">
      <c r="A137" s="172" t="s">
        <v>318</v>
      </c>
      <c r="B137" s="172" t="s">
        <v>319</v>
      </c>
      <c r="C137" s="5" t="str">
        <f>A137&amp;" "&amp;B137</f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>IF(E137="H",IF(F137&lt;15.5,"H1",IF(F137&lt;24.5,"H2","H3")),IF(E137="F",IF(F137&lt;24.5,"F1","F2"),""))</f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>K137+M137</f>
        <v>54</v>
      </c>
    </row>
    <row r="138" spans="1:14" hidden="1">
      <c r="A138" s="172" t="s">
        <v>145</v>
      </c>
      <c r="B138" s="172" t="s">
        <v>146</v>
      </c>
      <c r="C138" s="5" t="str">
        <f>A138&amp;" "&amp;B138</f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>IF(E138="H",IF(F138&lt;15.5,"H1",IF(F138&lt;24.5,"H2","H3")),IF(E138="F",IF(F138&lt;24.5,"F1","F2"),""))</f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>K138+M138</f>
        <v>57</v>
      </c>
    </row>
    <row r="139" spans="1:14" hidden="1">
      <c r="A139" s="172" t="s">
        <v>281</v>
      </c>
      <c r="B139" s="172" t="s">
        <v>234</v>
      </c>
      <c r="C139" s="5" t="str">
        <f>A139&amp;" "&amp;B139</f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>IF(E139="H",IF(F139&lt;15.5,"H1",IF(F139&lt;24.5,"H2","H3")),IF(E139="F",IF(F139&lt;24.5,"F1","F2"),""))</f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>K139+M139</f>
        <v>57</v>
      </c>
    </row>
    <row r="140" spans="1:14" hidden="1">
      <c r="A140" s="172" t="s">
        <v>20</v>
      </c>
      <c r="B140" s="172" t="s">
        <v>21</v>
      </c>
      <c r="C140" s="5" t="str">
        <f>A140&amp;" "&amp;B140</f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>IF(E140="H",IF(F140&lt;15.5,"H1",IF(F140&lt;24.5,"H2","H3")),IF(E140="F",IF(F140&lt;24.5,"F1","F2"),""))</f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>K140+M140</f>
        <v>25</v>
      </c>
    </row>
    <row r="141" spans="1:14" hidden="1">
      <c r="A141" s="172" t="s">
        <v>404</v>
      </c>
      <c r="B141" s="172" t="s">
        <v>405</v>
      </c>
      <c r="C141" s="5" t="str">
        <f>A141&amp;" "&amp;B141</f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>IF(E141="H",IF(F141&lt;15.5,"H1",IF(F141&lt;24.5,"H2","H3")),IF(E141="F",IF(F141&lt;24.5,"F1","F2"),""))</f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>K141+M141</f>
        <v>65</v>
      </c>
    </row>
    <row r="142" spans="1:14" hidden="1">
      <c r="A142" s="172" t="s">
        <v>347</v>
      </c>
      <c r="B142" s="172" t="s">
        <v>348</v>
      </c>
      <c r="C142" s="5" t="str">
        <f>A142&amp;" "&amp;B142</f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>IF(E142="H",IF(F142&lt;15.5,"H1",IF(F142&lt;24.5,"H2","H3")),IF(E142="F",IF(F142&lt;24.5,"F1","F2"),""))</f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>K142+M142</f>
        <v>68</v>
      </c>
    </row>
    <row r="143" spans="1:14">
      <c r="A143" s="172" t="s">
        <v>242</v>
      </c>
      <c r="B143" s="172" t="s">
        <v>166</v>
      </c>
      <c r="C143" s="5" t="str">
        <f>A143&amp;" "&amp;B143</f>
        <v>MAGI MICHEL</v>
      </c>
      <c r="D143" s="186" t="s">
        <v>9</v>
      </c>
      <c r="E143" s="62" t="s">
        <v>10</v>
      </c>
      <c r="F143" s="16">
        <f>'joueurs  '!F105</f>
        <v>17.7</v>
      </c>
      <c r="G143" s="61" t="s">
        <v>228</v>
      </c>
      <c r="H143" s="172">
        <v>517331354</v>
      </c>
      <c r="I143" s="141" t="str">
        <f>IF(E143="H",IF(F143&lt;15.5,"H1",IF(F143&lt;24.5,"H2","H3")),IF(E143="F",IF(F143&lt;24.5,"F1","F2"),""))</f>
        <v>H2</v>
      </c>
      <c r="J143" s="5">
        <f>'Feuille saisie score '!J105</f>
        <v>15</v>
      </c>
      <c r="K143" s="5">
        <f>'Feuille saisie score '!K105</f>
        <v>29</v>
      </c>
      <c r="L143" s="5">
        <f>'Feuille saisie score '!L105</f>
        <v>8</v>
      </c>
      <c r="M143" s="5">
        <f>'Feuille saisie score '!M105</f>
        <v>21</v>
      </c>
      <c r="N143" s="5">
        <f>K143+M143</f>
        <v>50</v>
      </c>
    </row>
    <row r="144" spans="1:14">
      <c r="A144" s="174" t="s">
        <v>363</v>
      </c>
      <c r="B144" s="174" t="s">
        <v>364</v>
      </c>
      <c r="C144" s="5" t="str">
        <f>A144&amp;" "&amp;B144</f>
        <v>VAN LABEKE JULIEN</v>
      </c>
      <c r="D144" s="186" t="s">
        <v>9</v>
      </c>
      <c r="E144" s="156" t="s">
        <v>10</v>
      </c>
      <c r="F144" s="16">
        <f>'joueurs  '!F159</f>
        <v>15.8</v>
      </c>
      <c r="G144" s="90" t="s">
        <v>365</v>
      </c>
      <c r="H144" s="172">
        <v>540404133</v>
      </c>
      <c r="I144" s="141" t="str">
        <f>IF(E144="H",IF(F144&lt;15.5,"H1",IF(F144&lt;24.5,"H2","H3")),IF(E144="F",IF(F144&lt;24.5,"F1","F2"),""))</f>
        <v>H2</v>
      </c>
      <c r="J144" s="5">
        <f>'Feuille saisie score '!J159</f>
        <v>11</v>
      </c>
      <c r="K144" s="5">
        <f>'Feuille saisie score '!K159</f>
        <v>23</v>
      </c>
      <c r="L144" s="5">
        <f>'Feuille saisie score '!L159</f>
        <v>14</v>
      </c>
      <c r="M144" s="5">
        <f>'Feuille saisie score '!M159</f>
        <v>27</v>
      </c>
      <c r="N144" s="5">
        <f>K144+M144</f>
        <v>50</v>
      </c>
    </row>
    <row r="145" spans="1:14" ht="15.75">
      <c r="A145" s="185" t="s">
        <v>75</v>
      </c>
      <c r="B145" s="185" t="s">
        <v>76</v>
      </c>
      <c r="C145" s="5" t="str">
        <f>A145&amp;" "&amp;B145</f>
        <v>WINOGRAD Serge</v>
      </c>
      <c r="D145" s="187" t="s">
        <v>9</v>
      </c>
      <c r="E145" s="142" t="s">
        <v>10</v>
      </c>
      <c r="F145" s="16">
        <f>'joueurs  '!F166</f>
        <v>17.2</v>
      </c>
      <c r="G145" s="86" t="s">
        <v>78</v>
      </c>
      <c r="H145" s="198">
        <v>49810064</v>
      </c>
      <c r="I145" s="141" t="str">
        <f>IF(E145="H",IF(F145&lt;15.5,"H1",IF(F145&lt;24.5,"H2","H3")),IF(E145="F",IF(F145&lt;24.5,"F1","F2"),""))</f>
        <v>H2</v>
      </c>
      <c r="J145" s="5">
        <f>'Feuille saisie score '!J166</f>
        <v>11</v>
      </c>
      <c r="K145" s="5">
        <f>'Feuille saisie score '!K166</f>
        <v>24</v>
      </c>
      <c r="L145" s="5">
        <f>'Feuille saisie score '!L166</f>
        <v>10</v>
      </c>
      <c r="M145" s="5">
        <f>'Feuille saisie score '!M166</f>
        <v>25</v>
      </c>
      <c r="N145" s="5">
        <f>K145+M145</f>
        <v>49</v>
      </c>
    </row>
    <row r="146" spans="1:14" hidden="1">
      <c r="A146" s="172" t="s">
        <v>267</v>
      </c>
      <c r="B146" s="172" t="s">
        <v>270</v>
      </c>
      <c r="C146" s="5" t="str">
        <f>A146&amp;" "&amp;B146</f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>IF(E146="H",IF(F146&lt;15.5,"H1",IF(F146&lt;24.5,"H2","H3")),IF(E146="F",IF(F146&lt;24.5,"F1","F2"),""))</f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>K146+M146</f>
        <v>51</v>
      </c>
    </row>
    <row r="147" spans="1:14" hidden="1">
      <c r="A147" s="172" t="s">
        <v>351</v>
      </c>
      <c r="B147" s="172" t="s">
        <v>346</v>
      </c>
      <c r="C147" s="5" t="str">
        <f>A147&amp;" "&amp;B147</f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>IF(E147="H",IF(F147&lt;15.5,"H1",IF(F147&lt;24.5,"H2","H3")),IF(E147="F",IF(F147&lt;24.5,"F1","F2"),""))</f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>K147+M147</f>
        <v>73</v>
      </c>
    </row>
    <row r="148" spans="1:14" hidden="1">
      <c r="A148" s="172" t="s">
        <v>354</v>
      </c>
      <c r="B148" s="172" t="s">
        <v>355</v>
      </c>
      <c r="C148" s="5" t="str">
        <f>A148&amp;" "&amp;B148</f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>IF(E148="H",IF(F148&lt;15.5,"H1",IF(F148&lt;24.5,"H2","H3")),IF(E148="F",IF(F148&lt;24.5,"F1","F2"),""))</f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>K148+M148</f>
        <v>65</v>
      </c>
    </row>
    <row r="149" spans="1:14">
      <c r="A149" s="172" t="s">
        <v>328</v>
      </c>
      <c r="B149" s="172" t="s">
        <v>329</v>
      </c>
      <c r="C149" s="5" t="str">
        <f>A149&amp;" "&amp;B149</f>
        <v>TOLINOS André</v>
      </c>
      <c r="D149" s="186" t="s">
        <v>9</v>
      </c>
      <c r="E149" s="144" t="s">
        <v>10</v>
      </c>
      <c r="F149" s="16">
        <f>'joueurs  '!F157</f>
        <v>22</v>
      </c>
      <c r="G149" s="35" t="s">
        <v>323</v>
      </c>
      <c r="H149" s="192">
        <v>515489091</v>
      </c>
      <c r="I149" s="141" t="str">
        <f>IF(E149="H",IF(F149&lt;15.5,"H1",IF(F149&lt;24.5,"H2","H3")),IF(E149="F",IF(F149&lt;24.5,"F1","F2"),""))</f>
        <v>H2</v>
      </c>
      <c r="J149" s="5">
        <f>'Feuille saisie score '!J157</f>
        <v>7</v>
      </c>
      <c r="K149" s="5">
        <f>'Feuille saisie score '!K157</f>
        <v>25</v>
      </c>
      <c r="L149" s="5">
        <f>'Feuille saisie score '!L157</f>
        <v>6</v>
      </c>
      <c r="M149" s="5">
        <f>'Feuille saisie score '!M157</f>
        <v>21</v>
      </c>
      <c r="N149" s="5">
        <f>K149+M149</f>
        <v>46</v>
      </c>
    </row>
    <row r="150" spans="1:14" ht="15.75" hidden="1">
      <c r="A150" s="175" t="s">
        <v>183</v>
      </c>
      <c r="B150" s="175" t="s">
        <v>184</v>
      </c>
      <c r="C150" s="5" t="str">
        <f>A150&amp;" "&amp;B150</f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>IF(E150="H",IF(F150&lt;15.5,"H1",IF(F150&lt;24.5,"H2","H3")),IF(E150="F",IF(F150&lt;24.5,"F1","F2"),""))</f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>K150+M150</f>
        <v>64</v>
      </c>
    </row>
    <row r="151" spans="1:14" hidden="1">
      <c r="A151" s="172" t="s">
        <v>43</v>
      </c>
      <c r="B151" s="172" t="s">
        <v>44</v>
      </c>
      <c r="C151" s="5" t="str">
        <f>A151&amp;" "&amp;B151</f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>IF(E151="H",IF(F151&lt;15.5,"H1",IF(F151&lt;24.5,"H2","H3")),IF(E151="F",IF(F151&lt;24.5,"F1","F2"),""))</f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>K151+M151</f>
        <v>65</v>
      </c>
    </row>
    <row r="152" spans="1:14" ht="15.75" hidden="1">
      <c r="A152" s="175" t="s">
        <v>105</v>
      </c>
      <c r="B152" s="175" t="s">
        <v>106</v>
      </c>
      <c r="C152" s="5" t="str">
        <f>A152&amp;" "&amp;B152</f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>IF(E152="H",IF(F152&lt;15.5,"H1",IF(F152&lt;24.5,"H2","H3")),IF(E152="F",IF(F152&lt;24.5,"F1","F2"),""))</f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>K152+M152</f>
        <v>68</v>
      </c>
    </row>
    <row r="153" spans="1:14" hidden="1">
      <c r="A153" s="172" t="s">
        <v>61</v>
      </c>
      <c r="B153" s="172" t="s">
        <v>62</v>
      </c>
      <c r="C153" s="5" t="str">
        <f>A153&amp;" "&amp;B153</f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>IF(E153="H",IF(F153&lt;15.5,"H1",IF(F153&lt;24.5,"H2","H3")),IF(E153="F",IF(F153&lt;24.5,"F1","F2"),""))</f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>K153+M153</f>
        <v>75</v>
      </c>
    </row>
    <row r="154" spans="1:14">
      <c r="A154" s="172" t="s">
        <v>368</v>
      </c>
      <c r="B154" s="172" t="s">
        <v>268</v>
      </c>
      <c r="C154" s="5" t="str">
        <f>A154&amp;" "&amp;B154</f>
        <v>VELU SYLVAIN</v>
      </c>
      <c r="D154" s="186" t="s">
        <v>9</v>
      </c>
      <c r="E154" s="156" t="s">
        <v>10</v>
      </c>
      <c r="F154" s="16">
        <f>'joueurs  '!F160</f>
        <v>19.3</v>
      </c>
      <c r="G154" s="90" t="s">
        <v>365</v>
      </c>
      <c r="H154" s="172">
        <v>516766253</v>
      </c>
      <c r="I154" s="141" t="str">
        <f>IF(E154="H",IF(F154&lt;15.5,"H1",IF(F154&lt;24.5,"H2","H3")),IF(E154="F",IF(F154&lt;24.5,"F1","F2"),""))</f>
        <v>H2</v>
      </c>
      <c r="J154" s="5">
        <f>'Feuille saisie score '!J160</f>
        <v>5</v>
      </c>
      <c r="K154" s="5">
        <f>'Feuille saisie score '!K160</f>
        <v>18</v>
      </c>
      <c r="L154" s="5">
        <f>'Feuille saisie score '!L160</f>
        <v>9</v>
      </c>
      <c r="M154" s="5">
        <f>'Feuille saisie score '!M160</f>
        <v>27</v>
      </c>
      <c r="N154" s="5">
        <f>K154+M154</f>
        <v>45</v>
      </c>
    </row>
    <row r="155" spans="1:14" hidden="1">
      <c r="A155" s="172" t="s">
        <v>288</v>
      </c>
      <c r="B155" s="172" t="s">
        <v>289</v>
      </c>
      <c r="C155" s="5" t="str">
        <f>A155&amp;" "&amp;B155</f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>IF(E155="H",IF(F155&lt;15.5,"H1",IF(F155&lt;24.5,"H2","H3")),IF(E155="F",IF(F155&lt;24.5,"F1","F2"),""))</f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>K155+M155</f>
        <v>45</v>
      </c>
    </row>
    <row r="156" spans="1:14" hidden="1">
      <c r="A156" s="174" t="s">
        <v>333</v>
      </c>
      <c r="B156" s="174" t="s">
        <v>334</v>
      </c>
      <c r="C156" s="5" t="str">
        <f>A156&amp;" "&amp;B156</f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>IF(E156="H",IF(F156&lt;15.5,"H1",IF(F156&lt;24.5,"H2","H3")),IF(E156="F",IF(F156&lt;24.5,"F1","F2"),""))</f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>K156+M156</f>
        <v>64</v>
      </c>
    </row>
    <row r="157" spans="1:14" hidden="1">
      <c r="A157" s="172" t="s">
        <v>134</v>
      </c>
      <c r="B157" s="172" t="s">
        <v>135</v>
      </c>
      <c r="C157" s="5" t="str">
        <f>A157&amp;" "&amp;B157</f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>IF(E157="H",IF(F157&lt;15.5,"H1",IF(F157&lt;24.5,"H2","H3")),IF(E157="F",IF(F157&lt;24.5,"F1","F2"),""))</f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>K157+M157</f>
        <v>37</v>
      </c>
    </row>
    <row r="158" spans="1:14">
      <c r="A158" s="172" t="s">
        <v>393</v>
      </c>
      <c r="B158" s="172" t="s">
        <v>28</v>
      </c>
      <c r="C158" s="5" t="str">
        <f>A158&amp;" "&amp;B158</f>
        <v>HOUPIN Gilles</v>
      </c>
      <c r="D158" s="186" t="s">
        <v>9</v>
      </c>
      <c r="E158" s="95" t="s">
        <v>10</v>
      </c>
      <c r="F158" s="16">
        <f>'joueurs  '!F80</f>
        <v>16.100000000000001</v>
      </c>
      <c r="G158" s="14" t="s">
        <v>391</v>
      </c>
      <c r="H158" s="197" t="s">
        <v>394</v>
      </c>
      <c r="I158" s="141" t="str">
        <f>IF(E158="H",IF(F158&lt;15.5,"H1",IF(F158&lt;24.5,"H2","H3")),IF(E158="F",IF(F158&lt;24.5,"F1","F2"),""))</f>
        <v>H2</v>
      </c>
      <c r="J158" s="5">
        <f>'Feuille saisie score '!J80</f>
        <v>11</v>
      </c>
      <c r="K158" s="5">
        <f>'Feuille saisie score '!K80</f>
        <v>24</v>
      </c>
      <c r="L158" s="5">
        <f>'Feuille saisie score '!L80</f>
        <v>7</v>
      </c>
      <c r="M158" s="5">
        <f>'Feuille saisie score '!M80</f>
        <v>20</v>
      </c>
      <c r="N158" s="5">
        <f>K158+M158</f>
        <v>44</v>
      </c>
    </row>
    <row r="159" spans="1:14" hidden="1">
      <c r="A159" s="172" t="s">
        <v>67</v>
      </c>
      <c r="B159" s="172" t="s">
        <v>68</v>
      </c>
      <c r="C159" s="5" t="str">
        <f>A159&amp;" "&amp;B159</f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>IF(E159="H",IF(F159&lt;15.5,"H1",IF(F159&lt;24.5,"H2","H3")),IF(E159="F",IF(F159&lt;24.5,"F1","F2"),""))</f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>K159+M159</f>
        <v>110</v>
      </c>
    </row>
    <row r="160" spans="1:14">
      <c r="A160" s="172" t="s">
        <v>395</v>
      </c>
      <c r="B160" s="172" t="s">
        <v>396</v>
      </c>
      <c r="C160" s="5" t="str">
        <f>A160&amp;" "&amp;B160</f>
        <v>PESTA Jonathan</v>
      </c>
      <c r="D160" s="186" t="s">
        <v>9</v>
      </c>
      <c r="E160" s="95" t="s">
        <v>10</v>
      </c>
      <c r="F160" s="16">
        <f>'joueurs  '!F130</f>
        <v>24.1</v>
      </c>
      <c r="G160" s="14" t="s">
        <v>391</v>
      </c>
      <c r="H160" s="172">
        <v>44509307</v>
      </c>
      <c r="I160" s="141" t="str">
        <f>IF(E160="H",IF(F160&lt;15.5,"H1",IF(F160&lt;24.5,"H2","H3")),IF(E160="F",IF(F160&lt;24.5,"F1","F2"),""))</f>
        <v>H2</v>
      </c>
      <c r="J160" s="5">
        <f>'Feuille saisie score '!J130</f>
        <v>9</v>
      </c>
      <c r="K160" s="5">
        <f>'Feuille saisie score '!K130</f>
        <v>23</v>
      </c>
      <c r="L160" s="5">
        <f>'Feuille saisie score '!L130</f>
        <v>3</v>
      </c>
      <c r="M160" s="5">
        <f>'Feuille saisie score '!M130</f>
        <v>20</v>
      </c>
      <c r="N160" s="5">
        <f>K160+M160</f>
        <v>43</v>
      </c>
    </row>
    <row r="161" spans="1:14">
      <c r="A161" s="172" t="s">
        <v>63</v>
      </c>
      <c r="B161" s="172" t="s">
        <v>64</v>
      </c>
      <c r="C161" s="5" t="str">
        <f>A161&amp;" "&amp;B161</f>
        <v>MAJOIS Eric</v>
      </c>
      <c r="D161" s="186" t="s">
        <v>9</v>
      </c>
      <c r="E161" s="95" t="s">
        <v>10</v>
      </c>
      <c r="F161" s="16">
        <f>'joueurs  '!F106</f>
        <v>21.3</v>
      </c>
      <c r="G161" s="14" t="s">
        <v>60</v>
      </c>
      <c r="H161" s="192">
        <v>529362067</v>
      </c>
      <c r="I161" s="141" t="str">
        <f>IF(E161="H",IF(F161&lt;15.5,"H1",IF(F161&lt;24.5,"H2","H3")),IF(E161="F",IF(F161&lt;24.5,"F1","F2"),""))</f>
        <v>H2</v>
      </c>
      <c r="J161" s="5">
        <f>'Feuille saisie score '!J106</f>
        <v>7</v>
      </c>
      <c r="K161" s="5">
        <f>'Feuille saisie score '!K106</f>
        <v>19</v>
      </c>
      <c r="L161" s="5">
        <f>'Feuille saisie score '!L106</f>
        <v>7</v>
      </c>
      <c r="M161" s="5">
        <f>'Feuille saisie score '!M106</f>
        <v>17</v>
      </c>
      <c r="N161" s="5">
        <f>K161+M161</f>
        <v>36</v>
      </c>
    </row>
    <row r="162" spans="1:14" ht="15.75" hidden="1">
      <c r="A162" s="175" t="s">
        <v>92</v>
      </c>
      <c r="B162" s="175" t="s">
        <v>93</v>
      </c>
      <c r="C162" s="5" t="str">
        <f>A162&amp;" "&amp;B162</f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>IF(E162="H",IF(F162&lt;15.5,"H1",IF(F162&lt;24.5,"H2","H3")),IF(E162="F",IF(F162&lt;24.5,"F1","F2"),""))</f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>K162+M162</f>
        <v>74</v>
      </c>
    </row>
    <row r="163" spans="1:14" hidden="1">
      <c r="A163" s="172" t="s">
        <v>332</v>
      </c>
      <c r="B163" s="172" t="s">
        <v>106</v>
      </c>
      <c r="C163" s="5" t="str">
        <f>A163&amp;" "&amp;B163</f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>IF(E163="H",IF(F163&lt;15.5,"H1",IF(F163&lt;24.5,"H2","H3")),IF(E163="F",IF(F163&lt;24.5,"F1","F2"),""))</f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>K163+M163</f>
        <v>75</v>
      </c>
    </row>
    <row r="164" spans="1:14" hidden="1">
      <c r="A164" s="172" t="s">
        <v>371</v>
      </c>
      <c r="B164" s="172" t="s">
        <v>372</v>
      </c>
      <c r="C164" s="5" t="str">
        <f>A164&amp;" "&amp;B164</f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>IF(E164="H",IF(F164&lt;15.5,"H1",IF(F164&lt;24.5,"H2","H3")),IF(E164="F",IF(F164&lt;24.5,"F1","F2"),""))</f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>K164+M164</f>
        <v>52</v>
      </c>
    </row>
    <row r="165" spans="1:14" hidden="1">
      <c r="A165" s="172" t="s">
        <v>279</v>
      </c>
      <c r="B165" s="172" t="s">
        <v>280</v>
      </c>
      <c r="C165" s="5" t="str">
        <f>A165&amp;" "&amp;B165</f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>IF(E165="H",IF(F165&lt;15.5,"H1",IF(F165&lt;24.5,"H2","H3")),IF(E165="F",IF(F165&lt;24.5,"F1","F2"),""))</f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>K165+M165</f>
        <v>61</v>
      </c>
    </row>
    <row r="166" spans="1:14" hidden="1">
      <c r="A166" s="172" t="s">
        <v>402</v>
      </c>
      <c r="B166" s="172" t="s">
        <v>50</v>
      </c>
      <c r="C166" s="5" t="str">
        <f>A166&amp;" "&amp;B166</f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>IF(E166="H",IF(F166&lt;15.5,"H1",IF(F166&lt;24.5,"H2","H3")),IF(E166="F",IF(F166&lt;24.5,"F1","F2"),""))</f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>K166+M166</f>
        <v>55</v>
      </c>
    </row>
    <row r="167" spans="1:14" ht="15.75">
      <c r="A167" s="175" t="s">
        <v>98</v>
      </c>
      <c r="B167" s="175" t="s">
        <v>99</v>
      </c>
      <c r="C167" s="5" t="str">
        <f>A167&amp;" "&amp;B167</f>
        <v>LAMARQUE Pierre</v>
      </c>
      <c r="D167" s="187" t="s">
        <v>9</v>
      </c>
      <c r="E167" s="142" t="s">
        <v>10</v>
      </c>
      <c r="F167" s="16">
        <f>'joueurs  '!F88</f>
        <v>20.5</v>
      </c>
      <c r="G167" s="86" t="s">
        <v>78</v>
      </c>
      <c r="H167" s="193" t="s">
        <v>100</v>
      </c>
      <c r="I167" s="141" t="str">
        <f>IF(E167="H",IF(F167&lt;15.5,"H1",IF(F167&lt;24.5,"H2","H3")),IF(E167="F",IF(F167&lt;24.5,"F1","F2"),""))</f>
        <v>H2</v>
      </c>
      <c r="J167" s="5">
        <f>'Feuille saisie score '!J88</f>
        <v>4</v>
      </c>
      <c r="K167" s="5">
        <f>'Feuille saisie score '!K88</f>
        <v>14</v>
      </c>
      <c r="L167" s="5">
        <f>'Feuille saisie score '!L88</f>
        <v>4</v>
      </c>
      <c r="M167" s="5">
        <f>'Feuille saisie score '!M88</f>
        <v>18</v>
      </c>
      <c r="N167" s="5">
        <f>K167+M167</f>
        <v>32</v>
      </c>
    </row>
    <row r="168" spans="1:14" hidden="1">
      <c r="A168" s="177" t="s">
        <v>302</v>
      </c>
      <c r="B168" s="177" t="s">
        <v>303</v>
      </c>
      <c r="C168" s="5" t="str">
        <f>A168&amp;" "&amp;B168</f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>IF(E168="H",IF(F168&lt;15.5,"H1",IF(F168&lt;24.5,"H2","H3")),IF(E168="F",IF(F168&lt;24.5,"F1","F2"),""))</f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>K168+M168</f>
        <v>64</v>
      </c>
    </row>
    <row r="169" spans="1:14">
      <c r="A169" s="172" t="s">
        <v>49</v>
      </c>
      <c r="B169" s="172" t="s">
        <v>50</v>
      </c>
      <c r="C169" s="5" t="str">
        <f>A169&amp;" "&amp;B169</f>
        <v>GONDOLE Philippe</v>
      </c>
      <c r="D169" s="186" t="s">
        <v>9</v>
      </c>
      <c r="E169" s="10" t="s">
        <v>10</v>
      </c>
      <c r="F169" s="16">
        <f>'joueurs  '!F69</f>
        <v>19</v>
      </c>
      <c r="G169" s="163" t="s">
        <v>14</v>
      </c>
      <c r="H169" s="192">
        <v>541526116</v>
      </c>
      <c r="I169" s="141" t="str">
        <f>IF(E169="H",IF(F169&lt;15.5,"H1",IF(F169&lt;24.5,"H2","H3")),IF(E169="F",IF(F169&lt;24.5,"F1","F2"),""))</f>
        <v>H2</v>
      </c>
      <c r="J169" s="5">
        <f>'Feuille saisie score '!J69</f>
        <v>12</v>
      </c>
      <c r="K169" s="5">
        <f>'Feuille saisie score '!K69</f>
        <v>31</v>
      </c>
      <c r="L169" s="5">
        <f>'Feuille saisie score '!L69</f>
        <v>0</v>
      </c>
      <c r="M169" s="5">
        <f>'Feuille saisie score '!M69</f>
        <v>0</v>
      </c>
      <c r="N169" s="5">
        <f>K169+M169</f>
        <v>31</v>
      </c>
    </row>
  </sheetData>
  <autoFilter ref="A2:N169">
    <filterColumn colId="3">
      <filters>
        <filter val="R"/>
        <filter val="S"/>
      </filters>
    </filterColumn>
    <filterColumn colId="4">
      <filters>
        <filter val="H"/>
      </filters>
    </filterColumn>
    <filterColumn colId="8">
      <filters>
        <filter val="H2"/>
      </filters>
    </filterColumn>
    <sortState ref="A8:N169">
      <sortCondition descending="1" ref="N2:N169"/>
    </sortState>
  </autoFilter>
  <mergeCells count="1">
    <mergeCell ref="C1:G1"/>
  </mergeCells>
  <conditionalFormatting sqref="I2:I1048576">
    <cfRule type="cellIs" dxfId="195" priority="5" operator="equal">
      <formula>"F2"</formula>
    </cfRule>
    <cfRule type="cellIs" dxfId="194" priority="6" operator="equal">
      <formula>"F1"</formula>
    </cfRule>
    <cfRule type="cellIs" dxfId="193" priority="7" operator="equal">
      <formula>"H3"</formula>
    </cfRule>
    <cfRule type="cellIs" dxfId="192" priority="8" operator="equal">
      <formula>"H2"</formula>
    </cfRule>
    <cfRule type="cellIs" dxfId="191" priority="9" operator="equal">
      <formula>"H1"</formula>
    </cfRule>
  </conditionalFormatting>
  <conditionalFormatting sqref="D2:D1048576">
    <cfRule type="cellIs" dxfId="190" priority="4" operator="equal">
      <formula>"E"</formula>
    </cfRule>
  </conditionalFormatting>
  <conditionalFormatting sqref="E2:E1048576">
    <cfRule type="cellIs" dxfId="189" priority="1" operator="equal">
      <formula>"H"</formula>
    </cfRule>
    <cfRule type="cellIs" dxfId="188" priority="2" operator="equal">
      <formula>"F"</formula>
    </cfRule>
    <cfRule type="cellIs" priority="3" operator="equal">
      <formula>"F"</formula>
    </cfRule>
  </conditionalFormatting>
  <dataValidations count="3">
    <dataValidation type="list" allowBlank="1" showInputMessage="1" showErrorMessage="1" sqref="D122:D138 D161:D167 D51:D63 D144:D158 D3:D31 D81:D117">
      <formula1>"S,E"</formula1>
    </dataValidation>
    <dataValidation type="list" allowBlank="1" showInputMessage="1" showErrorMessage="1" sqref="E168:E169 E122:E141 E51:E63 E144:E166 E3:E31 E81:E117">
      <formula1>"F,H"</formula1>
    </dataValidation>
    <dataValidation allowBlank="1" showInputMessage="1" showErrorMessage="1" errorTitle="mauvaise saisie" error="F pour Femme_x000a_H pour Homme" promptTitle="SAISIE OBLIGATOIRE SVP" prompt="merci !" sqref="E142:E143"/>
  </dataValidation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69"/>
  <sheetViews>
    <sheetView topLeftCell="C1" workbookViewId="0">
      <selection activeCell="Q42" sqref="Q42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</cols>
  <sheetData>
    <row r="1" spans="1:14" ht="93.75" customHeight="1" thickBot="1">
      <c r="C1" s="321" t="s">
        <v>458</v>
      </c>
      <c r="D1" s="322"/>
      <c r="E1" s="322"/>
      <c r="F1" s="322"/>
      <c r="G1" s="322"/>
      <c r="H1" s="229"/>
      <c r="I1" s="229"/>
      <c r="J1" s="231" t="s">
        <v>447</v>
      </c>
      <c r="K1" s="231" t="s">
        <v>461</v>
      </c>
      <c r="L1" s="231" t="s">
        <v>447</v>
      </c>
      <c r="M1" s="231" t="s">
        <v>441</v>
      </c>
      <c r="N1" s="228"/>
    </row>
    <row r="2" spans="1:14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</row>
    <row r="3" spans="1:14">
      <c r="A3" s="172" t="s">
        <v>67</v>
      </c>
      <c r="B3" s="172" t="s">
        <v>68</v>
      </c>
      <c r="C3" s="5" t="str">
        <f t="shared" ref="C3:C34" si="0">A3&amp;" "&amp;B3</f>
        <v>TOMINE Sébastien</v>
      </c>
      <c r="D3" s="186" t="s">
        <v>9</v>
      </c>
      <c r="E3" s="95" t="s">
        <v>10</v>
      </c>
      <c r="F3" s="16">
        <f>'joueurs  '!F158</f>
        <v>37.4</v>
      </c>
      <c r="G3" s="14" t="s">
        <v>60</v>
      </c>
      <c r="H3" s="192">
        <v>517701383</v>
      </c>
      <c r="I3" s="141" t="str">
        <f t="shared" ref="I3:I34" si="1">IF(E3="H",IF(F3&lt;15.5,"H1",IF(F3&lt;24.5,"H2","H3")),IF(E3="F",IF(F3&lt;24.5,"F1","F2"),""))</f>
        <v>H3</v>
      </c>
      <c r="J3" s="5">
        <f>'Feuille saisie score '!J158</f>
        <v>14</v>
      </c>
      <c r="K3" s="5">
        <f>'Feuille saisie score '!K158</f>
        <v>52</v>
      </c>
      <c r="L3" s="5">
        <f>'Feuille saisie score '!L158</f>
        <v>20</v>
      </c>
      <c r="M3" s="5">
        <f>'Feuille saisie score '!M158</f>
        <v>58</v>
      </c>
      <c r="N3" s="5">
        <f t="shared" ref="N3:N34" si="2">K3+M3</f>
        <v>110</v>
      </c>
    </row>
    <row r="4" spans="1:14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si="2"/>
        <v>53</v>
      </c>
    </row>
    <row r="5" spans="1:14">
      <c r="A5" s="172" t="s">
        <v>40</v>
      </c>
      <c r="B5" s="172" t="s">
        <v>16</v>
      </c>
      <c r="C5" s="5" t="str">
        <f t="shared" si="0"/>
        <v>LECLERCQ Alexandre</v>
      </c>
      <c r="D5" s="186" t="s">
        <v>9</v>
      </c>
      <c r="E5" s="10" t="s">
        <v>10</v>
      </c>
      <c r="F5" s="16">
        <f>'joueurs  '!F93</f>
        <v>29.9</v>
      </c>
      <c r="G5" s="163" t="s">
        <v>14</v>
      </c>
      <c r="H5" s="192">
        <v>512643053</v>
      </c>
      <c r="I5" s="141" t="str">
        <f t="shared" si="1"/>
        <v>H3</v>
      </c>
      <c r="J5" s="5">
        <f>'Feuille saisie score '!J93</f>
        <v>14</v>
      </c>
      <c r="K5" s="5">
        <f>'Feuille saisie score '!K93</f>
        <v>41</v>
      </c>
      <c r="L5" s="5">
        <f>'Feuille saisie score '!L93</f>
        <v>22</v>
      </c>
      <c r="M5" s="5">
        <f>'Feuille saisie score '!M93</f>
        <v>51</v>
      </c>
      <c r="N5" s="5">
        <f t="shared" si="2"/>
        <v>92</v>
      </c>
    </row>
    <row r="6" spans="1:14" ht="15.75" hidden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67</v>
      </c>
    </row>
    <row r="7" spans="1:14">
      <c r="A7" s="172" t="s">
        <v>151</v>
      </c>
      <c r="B7" s="172" t="s">
        <v>152</v>
      </c>
      <c r="C7" s="5" t="str">
        <f t="shared" si="0"/>
        <v>DAGUIER Robin</v>
      </c>
      <c r="D7" s="186" t="s">
        <v>9</v>
      </c>
      <c r="E7" s="146" t="s">
        <v>10</v>
      </c>
      <c r="F7" s="16">
        <f>'joueurs  '!F41</f>
        <v>33</v>
      </c>
      <c r="G7" s="38" t="s">
        <v>149</v>
      </c>
      <c r="H7" s="192">
        <v>547412200</v>
      </c>
      <c r="I7" s="141" t="str">
        <f t="shared" si="1"/>
        <v>H3</v>
      </c>
      <c r="J7" s="5">
        <f>'Feuille saisie score '!J41</f>
        <v>8</v>
      </c>
      <c r="K7" s="5">
        <f>'Feuille saisie score '!K41</f>
        <v>37</v>
      </c>
      <c r="L7" s="5">
        <f>'Feuille saisie score '!L41</f>
        <v>13</v>
      </c>
      <c r="M7" s="5">
        <f>'Feuille saisie score '!M41</f>
        <v>49</v>
      </c>
      <c r="N7" s="5">
        <f t="shared" si="2"/>
        <v>86</v>
      </c>
    </row>
    <row r="8" spans="1:14" ht="15.75" hidden="1">
      <c r="A8" s="173" t="s">
        <v>172</v>
      </c>
      <c r="B8" s="176" t="s">
        <v>173</v>
      </c>
      <c r="C8" s="5" t="str">
        <f t="shared" si="0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1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2"/>
        <v>62</v>
      </c>
    </row>
    <row r="9" spans="1:14" hidden="1">
      <c r="A9" s="172" t="s">
        <v>311</v>
      </c>
      <c r="B9" s="172" t="s">
        <v>154</v>
      </c>
      <c r="C9" s="5" t="str">
        <f t="shared" si="0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1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2"/>
        <v>54</v>
      </c>
    </row>
    <row r="10" spans="1:14" hidden="1">
      <c r="A10" s="177" t="s">
        <v>304</v>
      </c>
      <c r="B10" s="177" t="s">
        <v>68</v>
      </c>
      <c r="C10" s="5" t="str">
        <f t="shared" si="0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1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2"/>
        <v>67</v>
      </c>
    </row>
    <row r="11" spans="1:14" hidden="1">
      <c r="A11" s="172" t="s">
        <v>345</v>
      </c>
      <c r="B11" s="172" t="s">
        <v>166</v>
      </c>
      <c r="C11" s="5" t="str">
        <f t="shared" si="0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1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2"/>
        <v>62</v>
      </c>
    </row>
    <row r="12" spans="1:14" ht="15.75">
      <c r="A12" s="175" t="s">
        <v>179</v>
      </c>
      <c r="B12" s="175" t="s">
        <v>180</v>
      </c>
      <c r="C12" s="5" t="str">
        <f t="shared" si="0"/>
        <v>IGUAL CHRISTIAN</v>
      </c>
      <c r="D12" s="187" t="s">
        <v>9</v>
      </c>
      <c r="E12" s="147" t="s">
        <v>10</v>
      </c>
      <c r="F12" s="16">
        <f>'joueurs  '!F82</f>
        <v>30.7</v>
      </c>
      <c r="G12" s="74" t="s">
        <v>156</v>
      </c>
      <c r="H12" s="200" t="s">
        <v>182</v>
      </c>
      <c r="I12" s="141" t="str">
        <f t="shared" si="1"/>
        <v>H3</v>
      </c>
      <c r="J12" s="5">
        <f>'Feuille saisie score '!J82</f>
        <v>8</v>
      </c>
      <c r="K12" s="5">
        <f>'Feuille saisie score '!K82</f>
        <v>35</v>
      </c>
      <c r="L12" s="5">
        <f>'Feuille saisie score '!L82</f>
        <v>18</v>
      </c>
      <c r="M12" s="5">
        <f>'Feuille saisie score '!M82</f>
        <v>51</v>
      </c>
      <c r="N12" s="5">
        <f t="shared" si="2"/>
        <v>86</v>
      </c>
    </row>
    <row r="13" spans="1:14" hidden="1">
      <c r="A13" s="172" t="s">
        <v>138</v>
      </c>
      <c r="B13" s="172" t="s">
        <v>50</v>
      </c>
      <c r="C13" s="5" t="str">
        <f t="shared" si="0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1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2"/>
        <v>56</v>
      </c>
    </row>
    <row r="14" spans="1:14" hidden="1">
      <c r="A14" s="172" t="s">
        <v>25</v>
      </c>
      <c r="B14" s="172" t="s">
        <v>26</v>
      </c>
      <c r="C14" s="5" t="str">
        <f t="shared" si="0"/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 t="shared" si="1"/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 t="shared" si="2"/>
        <v>78</v>
      </c>
    </row>
    <row r="15" spans="1:14" hidden="1">
      <c r="A15" s="172" t="s">
        <v>25</v>
      </c>
      <c r="B15" s="172" t="s">
        <v>28</v>
      </c>
      <c r="C15" s="5" t="str">
        <f t="shared" si="0"/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 t="shared" si="1"/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 t="shared" si="2"/>
        <v>58</v>
      </c>
    </row>
    <row r="16" spans="1:14" hidden="1">
      <c r="A16" s="172" t="s">
        <v>357</v>
      </c>
      <c r="B16" s="172" t="s">
        <v>358</v>
      </c>
      <c r="C16" s="5" t="str">
        <f t="shared" si="0"/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 t="shared" si="1"/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 t="shared" si="2"/>
        <v>59</v>
      </c>
    </row>
    <row r="17" spans="1:14" hidden="1">
      <c r="A17" s="172" t="s">
        <v>407</v>
      </c>
      <c r="B17" s="172" t="s">
        <v>408</v>
      </c>
      <c r="C17" s="5" t="str">
        <f t="shared" si="0"/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 t="shared" si="1"/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 t="shared" si="2"/>
        <v>47</v>
      </c>
    </row>
    <row r="18" spans="1:14" hidden="1">
      <c r="A18" s="172" t="s">
        <v>229</v>
      </c>
      <c r="B18" s="172" t="s">
        <v>230</v>
      </c>
      <c r="C18" s="5" t="str">
        <f t="shared" si="0"/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 t="shared" si="1"/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 t="shared" si="2"/>
        <v>68</v>
      </c>
    </row>
    <row r="19" spans="1:14" hidden="1">
      <c r="A19" s="172" t="s">
        <v>390</v>
      </c>
      <c r="B19" s="172" t="s">
        <v>225</v>
      </c>
      <c r="C19" s="5" t="str">
        <f t="shared" si="0"/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 t="shared" si="1"/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 t="shared" si="2"/>
        <v>50</v>
      </c>
    </row>
    <row r="20" spans="1:14" ht="15.75" hidden="1">
      <c r="A20" s="175" t="s">
        <v>113</v>
      </c>
      <c r="B20" s="175" t="s">
        <v>114</v>
      </c>
      <c r="C20" s="5" t="str">
        <f t="shared" si="0"/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 t="shared" si="1"/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 t="shared" si="2"/>
        <v>35</v>
      </c>
    </row>
    <row r="21" spans="1:14" hidden="1">
      <c r="A21" s="172" t="s">
        <v>349</v>
      </c>
      <c r="B21" s="172" t="s">
        <v>350</v>
      </c>
      <c r="C21" s="5" t="str">
        <f t="shared" si="0"/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 t="shared" si="1"/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 t="shared" si="2"/>
        <v>58</v>
      </c>
    </row>
    <row r="22" spans="1:14" ht="15.75" hidden="1">
      <c r="A22" s="175" t="s">
        <v>96</v>
      </c>
      <c r="B22" s="175" t="s">
        <v>54</v>
      </c>
      <c r="C22" s="5" t="str">
        <f t="shared" si="0"/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 t="shared" si="1"/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 t="shared" si="2"/>
        <v>32</v>
      </c>
    </row>
    <row r="23" spans="1:14" ht="15.75" hidden="1">
      <c r="A23" s="173" t="s">
        <v>175</v>
      </c>
      <c r="B23" s="173" t="s">
        <v>176</v>
      </c>
      <c r="C23" s="5" t="str">
        <f t="shared" si="0"/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 t="shared" si="1"/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 t="shared" si="2"/>
        <v>52</v>
      </c>
    </row>
    <row r="24" spans="1:14" hidden="1">
      <c r="A24" s="172" t="s">
        <v>53</v>
      </c>
      <c r="B24" s="172" t="s">
        <v>54</v>
      </c>
      <c r="C24" s="5" t="str">
        <f t="shared" si="0"/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 t="shared" si="1"/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 t="shared" si="2"/>
        <v>51</v>
      </c>
    </row>
    <row r="25" spans="1:14" ht="15.75" hidden="1">
      <c r="A25" s="176" t="s">
        <v>165</v>
      </c>
      <c r="B25" s="176" t="s">
        <v>166</v>
      </c>
      <c r="C25" s="5" t="str">
        <f t="shared" si="0"/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 t="shared" si="1"/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 t="shared" si="2"/>
        <v>54</v>
      </c>
    </row>
    <row r="26" spans="1:14" hidden="1">
      <c r="A26" s="172" t="s">
        <v>15</v>
      </c>
      <c r="B26" s="172" t="s">
        <v>16</v>
      </c>
      <c r="C26" s="5" t="str">
        <f t="shared" si="0"/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 t="shared" si="1"/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 t="shared" si="2"/>
        <v>60</v>
      </c>
    </row>
    <row r="27" spans="1:14">
      <c r="A27" s="172" t="s">
        <v>142</v>
      </c>
      <c r="B27" s="172" t="s">
        <v>144</v>
      </c>
      <c r="C27" s="5" t="str">
        <f t="shared" si="0"/>
        <v>PAUGAM Loic</v>
      </c>
      <c r="D27" s="186" t="s">
        <v>9</v>
      </c>
      <c r="E27" s="144" t="s">
        <v>10</v>
      </c>
      <c r="F27" s="16">
        <f>'joueurs  '!F127</f>
        <v>27.2</v>
      </c>
      <c r="G27" s="35" t="s">
        <v>139</v>
      </c>
      <c r="H27" s="192">
        <v>513245099</v>
      </c>
      <c r="I27" s="141" t="str">
        <f t="shared" si="1"/>
        <v>H3</v>
      </c>
      <c r="J27" s="5">
        <f>'Feuille saisie score '!J127</f>
        <v>16</v>
      </c>
      <c r="K27" s="5">
        <f>'Feuille saisie score '!K127</f>
        <v>45</v>
      </c>
      <c r="L27" s="5">
        <f>'Feuille saisie score '!L127</f>
        <v>14</v>
      </c>
      <c r="M27" s="5">
        <f>'Feuille saisie score '!M127</f>
        <v>39</v>
      </c>
      <c r="N27" s="5">
        <f t="shared" si="2"/>
        <v>84</v>
      </c>
    </row>
    <row r="28" spans="1:14" hidden="1">
      <c r="A28" s="172" t="s">
        <v>247</v>
      </c>
      <c r="B28" s="172" t="s">
        <v>248</v>
      </c>
      <c r="C28" s="5" t="str">
        <f t="shared" si="0"/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 t="shared" si="1"/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 t="shared" si="2"/>
        <v>60</v>
      </c>
    </row>
    <row r="29" spans="1:14">
      <c r="A29" s="172" t="s">
        <v>132</v>
      </c>
      <c r="B29" s="172" t="s">
        <v>133</v>
      </c>
      <c r="C29" s="5" t="str">
        <f t="shared" si="0"/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 t="shared" si="1"/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 t="shared" si="2"/>
        <v>81</v>
      </c>
    </row>
    <row r="30" spans="1:14" hidden="1">
      <c r="A30" s="172" t="s">
        <v>55</v>
      </c>
      <c r="B30" s="172" t="s">
        <v>56</v>
      </c>
      <c r="C30" s="5" t="str">
        <f t="shared" si="0"/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 t="shared" si="1"/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 t="shared" si="2"/>
        <v>49</v>
      </c>
    </row>
    <row r="31" spans="1:14" hidden="1">
      <c r="A31" s="172" t="s">
        <v>55</v>
      </c>
      <c r="B31" s="172" t="s">
        <v>57</v>
      </c>
      <c r="C31" s="5" t="str">
        <f t="shared" si="0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1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2"/>
        <v>57</v>
      </c>
    </row>
    <row r="32" spans="1:14" hidden="1">
      <c r="A32" s="172" t="s">
        <v>41</v>
      </c>
      <c r="B32" s="172" t="s">
        <v>42</v>
      </c>
      <c r="C32" s="5" t="str">
        <f t="shared" si="0"/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 t="shared" si="1"/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 t="shared" si="2"/>
        <v>62</v>
      </c>
    </row>
    <row r="33" spans="1:14" hidden="1">
      <c r="A33" s="172" t="s">
        <v>32</v>
      </c>
      <c r="B33" s="172" t="s">
        <v>33</v>
      </c>
      <c r="C33" s="5" t="str">
        <f t="shared" si="0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1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2"/>
        <v>72</v>
      </c>
    </row>
    <row r="34" spans="1:14" ht="15.75" hidden="1">
      <c r="A34" s="175" t="s">
        <v>115</v>
      </c>
      <c r="B34" s="175" t="s">
        <v>116</v>
      </c>
      <c r="C34" s="5" t="str">
        <f t="shared" si="0"/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 t="shared" si="1"/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 t="shared" si="2"/>
        <v>48</v>
      </c>
    </row>
    <row r="35" spans="1:14" hidden="1">
      <c r="A35" s="172" t="s">
        <v>249</v>
      </c>
      <c r="B35" s="172" t="s">
        <v>250</v>
      </c>
      <c r="C35" s="5" t="str">
        <f t="shared" ref="C35:C66" si="3">A35&amp;" "&amp;B35</f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 t="shared" ref="I35:I66" si="4">IF(E35="H",IF(F35&lt;15.5,"H1",IF(F35&lt;24.5,"H2","H3")),IF(E35="F",IF(F35&lt;24.5,"F1","F2"),""))</f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 t="shared" ref="N35:N66" si="5">K35+M35</f>
        <v>55</v>
      </c>
    </row>
    <row r="36" spans="1:14" hidden="1">
      <c r="A36" s="172" t="s">
        <v>274</v>
      </c>
      <c r="B36" s="172" t="s">
        <v>275</v>
      </c>
      <c r="C36" s="5" t="str">
        <f t="shared" si="3"/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 t="shared" si="4"/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 t="shared" si="5"/>
        <v>50</v>
      </c>
    </row>
    <row r="37" spans="1:14" hidden="1">
      <c r="A37" s="172" t="s">
        <v>45</v>
      </c>
      <c r="B37" s="172" t="s">
        <v>46</v>
      </c>
      <c r="C37" s="5" t="str">
        <f t="shared" si="3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4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5"/>
        <v>51</v>
      </c>
    </row>
    <row r="38" spans="1:14" hidden="1">
      <c r="A38" s="172" t="s">
        <v>215</v>
      </c>
      <c r="B38" s="172" t="s">
        <v>216</v>
      </c>
      <c r="C38" s="5" t="str">
        <f t="shared" si="3"/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si="4"/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si="5"/>
        <v>56</v>
      </c>
    </row>
    <row r="39" spans="1:14" ht="15.75" hidden="1">
      <c r="A39" s="178" t="s">
        <v>82</v>
      </c>
      <c r="B39" s="178" t="s">
        <v>83</v>
      </c>
      <c r="C39" s="5" t="str">
        <f t="shared" si="3"/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 t="shared" si="4"/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 t="shared" si="5"/>
        <v>64</v>
      </c>
    </row>
    <row r="40" spans="1:14" ht="15.75" hidden="1">
      <c r="A40" s="173" t="s">
        <v>197</v>
      </c>
      <c r="B40" s="173" t="s">
        <v>154</v>
      </c>
      <c r="C40" s="5" t="str">
        <f t="shared" si="3"/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 t="shared" si="4"/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 t="shared" si="5"/>
        <v>51</v>
      </c>
    </row>
    <row r="41" spans="1:14" hidden="1">
      <c r="A41" s="172" t="s">
        <v>12</v>
      </c>
      <c r="B41" s="172" t="s">
        <v>13</v>
      </c>
      <c r="C41" s="5" t="str">
        <f t="shared" si="3"/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 t="shared" si="4"/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 t="shared" si="5"/>
        <v>85</v>
      </c>
    </row>
    <row r="42" spans="1:14">
      <c r="A42" s="177" t="s">
        <v>299</v>
      </c>
      <c r="B42" s="177" t="s">
        <v>300</v>
      </c>
      <c r="C42" s="5" t="str">
        <f t="shared" si="3"/>
        <v>HAMELIN Carl</v>
      </c>
      <c r="D42" s="188" t="s">
        <v>9</v>
      </c>
      <c r="E42" s="153" t="s">
        <v>10</v>
      </c>
      <c r="F42" s="16">
        <f>'joueurs  '!F76</f>
        <v>39.200000000000003</v>
      </c>
      <c r="G42" s="14" t="s">
        <v>298</v>
      </c>
      <c r="H42" s="192">
        <v>44222363</v>
      </c>
      <c r="I42" s="141" t="str">
        <f t="shared" si="4"/>
        <v>H3</v>
      </c>
      <c r="J42" s="5">
        <f>'Feuille saisie score '!J76</f>
        <v>9</v>
      </c>
      <c r="K42" s="5">
        <f>'Feuille saisie score '!K76</f>
        <v>39</v>
      </c>
      <c r="L42" s="5">
        <f>'Feuille saisie score '!L76</f>
        <v>6</v>
      </c>
      <c r="M42" s="5">
        <f>'Feuille saisie score '!M76</f>
        <v>40</v>
      </c>
      <c r="N42" s="5">
        <f t="shared" si="5"/>
        <v>79</v>
      </c>
    </row>
    <row r="43" spans="1:14" hidden="1">
      <c r="A43" s="172" t="s">
        <v>379</v>
      </c>
      <c r="B43" s="172" t="s">
        <v>380</v>
      </c>
      <c r="C43" s="5" t="str">
        <f t="shared" si="3"/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 t="shared" si="4"/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 t="shared" si="5"/>
        <v>73</v>
      </c>
    </row>
    <row r="44" spans="1:14">
      <c r="A44" s="172" t="s">
        <v>294</v>
      </c>
      <c r="B44" s="172" t="s">
        <v>295</v>
      </c>
      <c r="C44" s="5" t="str">
        <f t="shared" si="3"/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 t="shared" si="4"/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 t="shared" si="5"/>
        <v>74</v>
      </c>
    </row>
    <row r="45" spans="1:14" ht="15.75" hidden="1">
      <c r="A45" s="175" t="s">
        <v>107</v>
      </c>
      <c r="B45" s="175" t="s">
        <v>108</v>
      </c>
      <c r="C45" s="5" t="str">
        <f t="shared" si="3"/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 t="shared" si="4"/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 t="shared" si="5"/>
        <v>34</v>
      </c>
    </row>
    <row r="46" spans="1:14" hidden="1">
      <c r="A46" s="172" t="s">
        <v>375</v>
      </c>
      <c r="B46" s="172" t="s">
        <v>376</v>
      </c>
      <c r="C46" s="5" t="str">
        <f t="shared" si="3"/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 t="shared" si="4"/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 t="shared" si="5"/>
        <v>59</v>
      </c>
    </row>
    <row r="47" spans="1:14">
      <c r="A47" s="172" t="s">
        <v>34</v>
      </c>
      <c r="B47" s="172" t="s">
        <v>35</v>
      </c>
      <c r="C47" s="5" t="str">
        <f t="shared" si="3"/>
        <v>MEDENOUVO Rolic</v>
      </c>
      <c r="D47" s="186" t="s">
        <v>9</v>
      </c>
      <c r="E47" s="10" t="s">
        <v>10</v>
      </c>
      <c r="F47" s="16">
        <f>'joueurs  '!F111</f>
        <v>26.1</v>
      </c>
      <c r="G47" s="163" t="s">
        <v>14</v>
      </c>
      <c r="H47" s="192">
        <v>514651344</v>
      </c>
      <c r="I47" s="141" t="str">
        <f t="shared" si="4"/>
        <v>H3</v>
      </c>
      <c r="J47" s="5">
        <f>'Feuille saisie score '!J111</f>
        <v>10</v>
      </c>
      <c r="K47" s="5">
        <f>'Feuille saisie score '!K111</f>
        <v>32</v>
      </c>
      <c r="L47" s="5">
        <f>'Feuille saisie score '!L111</f>
        <v>15</v>
      </c>
      <c r="M47" s="5">
        <f>'Feuille saisie score '!M111</f>
        <v>42</v>
      </c>
      <c r="N47" s="5">
        <f t="shared" si="5"/>
        <v>74</v>
      </c>
    </row>
    <row r="48" spans="1:14" ht="15.75">
      <c r="A48" s="175" t="s">
        <v>92</v>
      </c>
      <c r="B48" s="175" t="s">
        <v>93</v>
      </c>
      <c r="C48" s="5" t="str">
        <f t="shared" si="3"/>
        <v>VIANNAIS Dominique</v>
      </c>
      <c r="D48" s="187" t="s">
        <v>90</v>
      </c>
      <c r="E48" s="142" t="s">
        <v>10</v>
      </c>
      <c r="F48" s="16">
        <f>'joueurs  '!F161</f>
        <v>33.5</v>
      </c>
      <c r="G48" s="86" t="s">
        <v>78</v>
      </c>
      <c r="H48" s="198">
        <v>43140326</v>
      </c>
      <c r="I48" s="141" t="str">
        <f t="shared" si="4"/>
        <v>H3</v>
      </c>
      <c r="J48" s="5">
        <f>'Feuille saisie score '!J161</f>
        <v>10</v>
      </c>
      <c r="K48" s="5">
        <f>'Feuille saisie score '!K161</f>
        <v>40</v>
      </c>
      <c r="L48" s="5">
        <f>'Feuille saisie score '!L161</f>
        <v>5</v>
      </c>
      <c r="M48" s="5">
        <f>'Feuille saisie score '!M161</f>
        <v>34</v>
      </c>
      <c r="N48" s="5">
        <f t="shared" si="5"/>
        <v>74</v>
      </c>
    </row>
    <row r="49" spans="1:14" hidden="1">
      <c r="A49" s="172" t="s">
        <v>362</v>
      </c>
      <c r="B49" s="172" t="s">
        <v>237</v>
      </c>
      <c r="C49" s="5" t="str">
        <f t="shared" si="3"/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 t="shared" si="4"/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 t="shared" si="5"/>
        <v>71</v>
      </c>
    </row>
    <row r="50" spans="1:14">
      <c r="A50" s="172" t="s">
        <v>351</v>
      </c>
      <c r="B50" s="172" t="s">
        <v>346</v>
      </c>
      <c r="C50" s="5" t="str">
        <f t="shared" si="3"/>
        <v>REYJAL THIERRY</v>
      </c>
      <c r="D50" s="186" t="s">
        <v>9</v>
      </c>
      <c r="E50" s="145" t="s">
        <v>10</v>
      </c>
      <c r="F50" s="16">
        <f>'joueurs  '!F146</f>
        <v>27.2</v>
      </c>
      <c r="G50" s="89" t="s">
        <v>341</v>
      </c>
      <c r="H50" s="192">
        <v>520733191</v>
      </c>
      <c r="I50" s="141" t="str">
        <f t="shared" si="4"/>
        <v>H3</v>
      </c>
      <c r="J50" s="5">
        <f>'Feuille saisie score '!J146</f>
        <v>14</v>
      </c>
      <c r="K50" s="5">
        <f>'Feuille saisie score '!K146</f>
        <v>42</v>
      </c>
      <c r="L50" s="5">
        <f>'Feuille saisie score '!L146</f>
        <v>9</v>
      </c>
      <c r="M50" s="5">
        <f>'Feuille saisie score '!M146</f>
        <v>31</v>
      </c>
      <c r="N50" s="5">
        <f t="shared" si="5"/>
        <v>73</v>
      </c>
    </row>
    <row r="51" spans="1:14" ht="15.75" hidden="1">
      <c r="A51" s="176" t="s">
        <v>158</v>
      </c>
      <c r="B51" s="176" t="s">
        <v>159</v>
      </c>
      <c r="C51" s="5" t="str">
        <f t="shared" si="3"/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 t="shared" si="4"/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 t="shared" si="5"/>
        <v>62</v>
      </c>
    </row>
    <row r="52" spans="1:14" ht="15.75" hidden="1">
      <c r="A52" s="176" t="s">
        <v>158</v>
      </c>
      <c r="B52" s="176" t="s">
        <v>162</v>
      </c>
      <c r="C52" s="5" t="str">
        <f t="shared" si="3"/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 t="shared" si="4"/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 t="shared" si="5"/>
        <v>68</v>
      </c>
    </row>
    <row r="53" spans="1:14">
      <c r="A53" s="179" t="s">
        <v>301</v>
      </c>
      <c r="B53" s="179" t="s">
        <v>64</v>
      </c>
      <c r="C53" s="5" t="str">
        <f t="shared" si="3"/>
        <v>DELIA Eric</v>
      </c>
      <c r="D53" s="189" t="s">
        <v>9</v>
      </c>
      <c r="E53" s="167" t="s">
        <v>10</v>
      </c>
      <c r="F53" s="16">
        <f>'joueurs  '!F46</f>
        <v>28</v>
      </c>
      <c r="G53" s="14" t="s">
        <v>298</v>
      </c>
      <c r="H53" s="192">
        <v>49251375</v>
      </c>
      <c r="I53" s="141" t="str">
        <f t="shared" si="4"/>
        <v>H3</v>
      </c>
      <c r="J53" s="5">
        <f>'Feuille saisie score '!J46</f>
        <v>9</v>
      </c>
      <c r="K53" s="5">
        <f>'Feuille saisie score '!K46</f>
        <v>33</v>
      </c>
      <c r="L53" s="5">
        <f>'Feuille saisie score '!L46</f>
        <v>13</v>
      </c>
      <c r="M53" s="5">
        <f>'Feuille saisie score '!M46</f>
        <v>39</v>
      </c>
      <c r="N53" s="5">
        <f t="shared" si="5"/>
        <v>72</v>
      </c>
    </row>
    <row r="54" spans="1:14" ht="15.75" hidden="1">
      <c r="A54" s="180" t="s">
        <v>187</v>
      </c>
      <c r="B54" s="180" t="s">
        <v>188</v>
      </c>
      <c r="C54" s="5" t="str">
        <f t="shared" si="3"/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 t="shared" si="4"/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 t="shared" si="5"/>
        <v>51</v>
      </c>
    </row>
    <row r="55" spans="1:14" hidden="1">
      <c r="A55" s="174" t="s">
        <v>211</v>
      </c>
      <c r="B55" s="174" t="s">
        <v>212</v>
      </c>
      <c r="C55" s="5" t="str">
        <f t="shared" si="3"/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 t="shared" si="4"/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 t="shared" si="5"/>
        <v>72</v>
      </c>
    </row>
    <row r="56" spans="1:14" ht="15.75" hidden="1">
      <c r="A56" s="175" t="s">
        <v>94</v>
      </c>
      <c r="B56" s="175" t="s">
        <v>95</v>
      </c>
      <c r="C56" s="5" t="str">
        <f t="shared" si="3"/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 t="shared" si="4"/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 t="shared" si="5"/>
        <v>79</v>
      </c>
    </row>
    <row r="57" spans="1:14" hidden="1">
      <c r="A57" s="172" t="s">
        <v>321</v>
      </c>
      <c r="B57" s="172" t="s">
        <v>322</v>
      </c>
      <c r="C57" s="5" t="str">
        <f t="shared" si="3"/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 t="shared" si="4"/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 t="shared" si="5"/>
        <v>73</v>
      </c>
    </row>
    <row r="58" spans="1:14" ht="15.75" hidden="1">
      <c r="A58" s="175" t="s">
        <v>111</v>
      </c>
      <c r="B58" s="175" t="s">
        <v>112</v>
      </c>
      <c r="C58" s="5" t="str">
        <f t="shared" si="3"/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 t="shared" si="4"/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 t="shared" si="5"/>
        <v>57</v>
      </c>
    </row>
    <row r="59" spans="1:14" hidden="1">
      <c r="A59" s="181" t="s">
        <v>296</v>
      </c>
      <c r="B59" s="181" t="s">
        <v>297</v>
      </c>
      <c r="C59" s="5" t="str">
        <f t="shared" si="3"/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 t="shared" si="4"/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 t="shared" si="5"/>
        <v>54</v>
      </c>
    </row>
    <row r="60" spans="1:14">
      <c r="A60" s="172" t="s">
        <v>369</v>
      </c>
      <c r="B60" s="172" t="s">
        <v>370</v>
      </c>
      <c r="C60" s="5" t="str">
        <f t="shared" si="3"/>
        <v>ADAM HUBERT</v>
      </c>
      <c r="D60" s="186" t="s">
        <v>9</v>
      </c>
      <c r="E60" s="156" t="s">
        <v>10</v>
      </c>
      <c r="F60" s="16">
        <f>'joueurs  '!F2</f>
        <v>29.4</v>
      </c>
      <c r="G60" s="90" t="s">
        <v>365</v>
      </c>
      <c r="H60" s="172">
        <v>540498177</v>
      </c>
      <c r="I60" s="141" t="str">
        <f t="shared" si="4"/>
        <v>H3</v>
      </c>
      <c r="J60" s="5">
        <f>'Feuille saisie score '!J2</f>
        <v>9</v>
      </c>
      <c r="K60" s="5">
        <f>'Feuille saisie score '!K2</f>
        <v>32</v>
      </c>
      <c r="L60" s="5">
        <f>'Feuille saisie score '!L2</f>
        <v>15</v>
      </c>
      <c r="M60" s="5">
        <f>'Feuille saisie score '!M2</f>
        <v>39</v>
      </c>
      <c r="N60" s="5">
        <f t="shared" si="5"/>
        <v>71</v>
      </c>
    </row>
    <row r="61" spans="1:14" hidden="1">
      <c r="A61" s="172" t="s">
        <v>262</v>
      </c>
      <c r="B61" s="172" t="s">
        <v>263</v>
      </c>
      <c r="C61" s="5" t="str">
        <f t="shared" si="3"/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 t="shared" si="4"/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 t="shared" si="5"/>
        <v>60</v>
      </c>
    </row>
    <row r="62" spans="1:14" hidden="1">
      <c r="A62" s="172" t="s">
        <v>330</v>
      </c>
      <c r="B62" s="172" t="s">
        <v>331</v>
      </c>
      <c r="C62" s="5" t="str">
        <f t="shared" si="3"/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 t="shared" si="4"/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 t="shared" si="5"/>
        <v>50</v>
      </c>
    </row>
    <row r="63" spans="1:14" hidden="1">
      <c r="A63" s="172" t="s">
        <v>17</v>
      </c>
      <c r="B63" s="172" t="s">
        <v>18</v>
      </c>
      <c r="C63" s="5" t="str">
        <f t="shared" si="3"/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 t="shared" si="4"/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 t="shared" si="5"/>
        <v>20</v>
      </c>
    </row>
    <row r="64" spans="1:14" hidden="1">
      <c r="A64" s="174" t="s">
        <v>58</v>
      </c>
      <c r="B64" s="174" t="s">
        <v>59</v>
      </c>
      <c r="C64" s="5" t="str">
        <f t="shared" si="3"/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 t="shared" si="4"/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 t="shared" si="5"/>
        <v>62</v>
      </c>
    </row>
    <row r="65" spans="1:14" hidden="1">
      <c r="A65" s="172" t="s">
        <v>342</v>
      </c>
      <c r="B65" s="172" t="s">
        <v>343</v>
      </c>
      <c r="C65" s="5" t="str">
        <f t="shared" si="3"/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 t="shared" si="4"/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 t="shared" si="5"/>
        <v>76</v>
      </c>
    </row>
    <row r="66" spans="1:14" hidden="1">
      <c r="A66" s="172" t="s">
        <v>245</v>
      </c>
      <c r="B66" s="172" t="s">
        <v>246</v>
      </c>
      <c r="C66" s="5" t="str">
        <f t="shared" si="3"/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 t="shared" si="4"/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 t="shared" si="5"/>
        <v>74</v>
      </c>
    </row>
    <row r="67" spans="1:14">
      <c r="A67" s="172" t="s">
        <v>356</v>
      </c>
      <c r="B67" s="172" t="s">
        <v>268</v>
      </c>
      <c r="C67" s="5" t="str">
        <f t="shared" ref="C67:C98" si="6">A67&amp;" "&amp;B67</f>
        <v>DESHAYES SYLVAIN</v>
      </c>
      <c r="D67" s="186" t="s">
        <v>9</v>
      </c>
      <c r="E67" s="145" t="s">
        <v>10</v>
      </c>
      <c r="F67" s="16">
        <f>'joueurs  '!F52</f>
        <v>26.1</v>
      </c>
      <c r="G67" s="89" t="s">
        <v>341</v>
      </c>
      <c r="H67" s="192">
        <v>528596227</v>
      </c>
      <c r="I67" s="141" t="str">
        <f t="shared" ref="I67:I98" si="7">IF(E67="H",IF(F67&lt;15.5,"H1",IF(F67&lt;24.5,"H2","H3")),IF(E67="F",IF(F67&lt;24.5,"F1","F2"),""))</f>
        <v>H3</v>
      </c>
      <c r="J67" s="5">
        <f>'Feuille saisie score '!J52</f>
        <v>15</v>
      </c>
      <c r="K67" s="5">
        <f>'Feuille saisie score '!K52</f>
        <v>38</v>
      </c>
      <c r="L67" s="5">
        <f>'Feuille saisie score '!L52</f>
        <v>8</v>
      </c>
      <c r="M67" s="5">
        <f>'Feuille saisie score '!M52</f>
        <v>29</v>
      </c>
      <c r="N67" s="5">
        <f t="shared" ref="N67:N98" si="8">K67+M67</f>
        <v>67</v>
      </c>
    </row>
    <row r="68" spans="1:14">
      <c r="A68" s="172" t="s">
        <v>290</v>
      </c>
      <c r="B68" s="172" t="s">
        <v>291</v>
      </c>
      <c r="C68" s="5" t="str">
        <f t="shared" si="6"/>
        <v>dELLA VEDOVA jean yves</v>
      </c>
      <c r="D68" s="186" t="s">
        <v>9</v>
      </c>
      <c r="E68" s="152" t="s">
        <v>10</v>
      </c>
      <c r="F68" s="16">
        <f>'joueurs  '!F47</f>
        <v>35.5</v>
      </c>
      <c r="G68" s="74" t="s">
        <v>276</v>
      </c>
      <c r="H68" s="192">
        <v>520181064</v>
      </c>
      <c r="I68" s="141" t="str">
        <f t="shared" si="7"/>
        <v>H3</v>
      </c>
      <c r="J68" s="5">
        <f>'Feuille saisie score '!J47</f>
        <v>3</v>
      </c>
      <c r="K68" s="5">
        <f>'Feuille saisie score '!K47</f>
        <v>26</v>
      </c>
      <c r="L68" s="5">
        <f>'Feuille saisie score '!L47</f>
        <v>8</v>
      </c>
      <c r="M68" s="5">
        <f>'Feuille saisie score '!M47</f>
        <v>39</v>
      </c>
      <c r="N68" s="5">
        <f t="shared" si="8"/>
        <v>65</v>
      </c>
    </row>
    <row r="69" spans="1:14" ht="15.75">
      <c r="A69" s="175" t="s">
        <v>88</v>
      </c>
      <c r="B69" s="175" t="s">
        <v>89</v>
      </c>
      <c r="C69" s="5" t="str">
        <f t="shared" si="6"/>
        <v>ESCOT Marc</v>
      </c>
      <c r="D69" s="187" t="s">
        <v>90</v>
      </c>
      <c r="E69" s="142" t="s">
        <v>10</v>
      </c>
      <c r="F69" s="16">
        <f>'joueurs  '!F59</f>
        <v>26.6</v>
      </c>
      <c r="G69" s="86" t="s">
        <v>78</v>
      </c>
      <c r="H69" s="198">
        <v>45194339</v>
      </c>
      <c r="I69" s="141" t="str">
        <f t="shared" si="7"/>
        <v>H3</v>
      </c>
      <c r="J69" s="5">
        <f>'Feuille saisie score '!J59</f>
        <v>9</v>
      </c>
      <c r="K69" s="5">
        <f>'Feuille saisie score '!K59</f>
        <v>25</v>
      </c>
      <c r="L69" s="5">
        <f>'Feuille saisie score '!L59</f>
        <v>16</v>
      </c>
      <c r="M69" s="5">
        <f>'Feuille saisie score '!M59</f>
        <v>40</v>
      </c>
      <c r="N69" s="5">
        <f t="shared" si="8"/>
        <v>65</v>
      </c>
    </row>
    <row r="70" spans="1:14" hidden="1">
      <c r="A70" s="172" t="s">
        <v>49</v>
      </c>
      <c r="B70" s="172" t="s">
        <v>50</v>
      </c>
      <c r="C70" s="5" t="str">
        <f t="shared" si="6"/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 t="shared" si="7"/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 t="shared" si="8"/>
        <v>31</v>
      </c>
    </row>
    <row r="71" spans="1:14" hidden="1">
      <c r="A71" s="172" t="s">
        <v>324</v>
      </c>
      <c r="B71" s="172" t="s">
        <v>325</v>
      </c>
      <c r="C71" s="5" t="str">
        <f t="shared" si="6"/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 t="shared" si="7"/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 t="shared" si="8"/>
        <v>86</v>
      </c>
    </row>
    <row r="72" spans="1:14" hidden="1">
      <c r="A72" s="172" t="s">
        <v>324</v>
      </c>
      <c r="B72" s="172" t="s">
        <v>50</v>
      </c>
      <c r="C72" s="5" t="str">
        <f t="shared" si="6"/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 t="shared" si="7"/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 t="shared" si="8"/>
        <v>65</v>
      </c>
    </row>
    <row r="73" spans="1:14" hidden="1">
      <c r="A73" s="172" t="s">
        <v>352</v>
      </c>
      <c r="B73" s="172" t="s">
        <v>353</v>
      </c>
      <c r="C73" s="5" t="str">
        <f t="shared" si="6"/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 t="shared" si="7"/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 t="shared" si="8"/>
        <v>78</v>
      </c>
    </row>
    <row r="74" spans="1:14" ht="15.75" hidden="1">
      <c r="A74" s="178" t="s">
        <v>121</v>
      </c>
      <c r="B74" s="178" t="s">
        <v>122</v>
      </c>
      <c r="C74" s="5" t="str">
        <f t="shared" si="6"/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 t="shared" si="7"/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 t="shared" si="8"/>
        <v>61</v>
      </c>
    </row>
    <row r="75" spans="1:14" hidden="1">
      <c r="A75" s="172" t="s">
        <v>282</v>
      </c>
      <c r="B75" s="172" t="s">
        <v>283</v>
      </c>
      <c r="C75" s="5" t="str">
        <f t="shared" si="6"/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 t="shared" si="7"/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 t="shared" si="8"/>
        <v>51</v>
      </c>
    </row>
    <row r="76" spans="1:14" hidden="1">
      <c r="A76" s="172" t="s">
        <v>360</v>
      </c>
      <c r="B76" s="172" t="s">
        <v>361</v>
      </c>
      <c r="C76" s="5" t="str">
        <f t="shared" si="6"/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 t="shared" si="7"/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 t="shared" si="8"/>
        <v>77</v>
      </c>
    </row>
    <row r="77" spans="1:14">
      <c r="A77" s="172" t="s">
        <v>292</v>
      </c>
      <c r="B77" s="172" t="s">
        <v>293</v>
      </c>
      <c r="C77" s="5" t="str">
        <f t="shared" si="6"/>
        <v>Garnier thierry</v>
      </c>
      <c r="D77" s="186" t="s">
        <v>9</v>
      </c>
      <c r="E77" s="152" t="s">
        <v>10</v>
      </c>
      <c r="F77" s="16">
        <f>'joueurs  '!F66</f>
        <v>35</v>
      </c>
      <c r="G77" s="74" t="s">
        <v>276</v>
      </c>
      <c r="H77" s="192">
        <v>514333250</v>
      </c>
      <c r="I77" s="141" t="str">
        <f t="shared" si="7"/>
        <v>H3</v>
      </c>
      <c r="J77" s="5">
        <f>'Feuille saisie score '!J66</f>
        <v>4</v>
      </c>
      <c r="K77" s="5">
        <f>'Feuille saisie score '!K66</f>
        <v>29</v>
      </c>
      <c r="L77" s="5">
        <f>'Feuille saisie score '!L66</f>
        <v>6</v>
      </c>
      <c r="M77" s="5">
        <f>'Feuille saisie score '!M66</f>
        <v>36</v>
      </c>
      <c r="N77" s="5">
        <f t="shared" si="8"/>
        <v>65</v>
      </c>
    </row>
    <row r="78" spans="1:14">
      <c r="A78" s="172" t="s">
        <v>51</v>
      </c>
      <c r="B78" s="172" t="s">
        <v>52</v>
      </c>
      <c r="C78" s="5" t="str">
        <f t="shared" si="6"/>
        <v>MOSTEFAI Jean-claude</v>
      </c>
      <c r="D78" s="186" t="s">
        <v>9</v>
      </c>
      <c r="E78" s="10" t="s">
        <v>10</v>
      </c>
      <c r="F78" s="16">
        <f>'joueurs  '!F119</f>
        <v>27</v>
      </c>
      <c r="G78" s="163" t="s">
        <v>14</v>
      </c>
      <c r="H78" s="192">
        <v>531707074</v>
      </c>
      <c r="I78" s="141" t="str">
        <f t="shared" si="7"/>
        <v>H3</v>
      </c>
      <c r="J78" s="5">
        <f>'Feuille saisie score '!J119</f>
        <v>11</v>
      </c>
      <c r="K78" s="5">
        <f>'Feuille saisie score '!K119</f>
        <v>33</v>
      </c>
      <c r="L78" s="5">
        <f>'Feuille saisie score '!L119</f>
        <v>9</v>
      </c>
      <c r="M78" s="5">
        <f>'Feuille saisie score '!M119</f>
        <v>32</v>
      </c>
      <c r="N78" s="5">
        <f t="shared" si="8"/>
        <v>65</v>
      </c>
    </row>
    <row r="79" spans="1:14" hidden="1">
      <c r="A79" s="172" t="s">
        <v>373</v>
      </c>
      <c r="B79" s="172" t="s">
        <v>374</v>
      </c>
      <c r="C79" s="5" t="str">
        <f t="shared" si="6"/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 t="shared" si="7"/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 t="shared" si="8"/>
        <v>51</v>
      </c>
    </row>
    <row r="80" spans="1:14" hidden="1">
      <c r="A80" s="172" t="s">
        <v>69</v>
      </c>
      <c r="B80" s="172" t="s">
        <v>70</v>
      </c>
      <c r="C80" s="5" t="str">
        <f t="shared" si="6"/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 t="shared" si="7"/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 t="shared" si="8"/>
        <v>76</v>
      </c>
    </row>
    <row r="81" spans="1:14" hidden="1">
      <c r="A81" s="172" t="s">
        <v>393</v>
      </c>
      <c r="B81" s="172" t="s">
        <v>28</v>
      </c>
      <c r="C81" s="5" t="str">
        <f t="shared" si="6"/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 t="shared" si="7"/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 t="shared" si="8"/>
        <v>44</v>
      </c>
    </row>
    <row r="82" spans="1:14" hidden="1">
      <c r="A82" s="172" t="s">
        <v>366</v>
      </c>
      <c r="B82" s="172" t="s">
        <v>367</v>
      </c>
      <c r="C82" s="5" t="str">
        <f t="shared" si="6"/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 t="shared" si="7"/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 t="shared" si="8"/>
        <v>59</v>
      </c>
    </row>
    <row r="83" spans="1:14">
      <c r="A83" s="172" t="s">
        <v>354</v>
      </c>
      <c r="B83" s="172" t="s">
        <v>355</v>
      </c>
      <c r="C83" s="5" t="str">
        <f t="shared" si="6"/>
        <v>RICHARD PASCAL</v>
      </c>
      <c r="D83" s="186" t="s">
        <v>9</v>
      </c>
      <c r="E83" s="145" t="s">
        <v>10</v>
      </c>
      <c r="F83" s="16">
        <f>'joueurs  '!F147</f>
        <v>27.6</v>
      </c>
      <c r="G83" s="89" t="s">
        <v>341</v>
      </c>
      <c r="H83" s="192">
        <v>516473060</v>
      </c>
      <c r="I83" s="141" t="str">
        <f t="shared" si="7"/>
        <v>H3</v>
      </c>
      <c r="J83" s="5">
        <f>'Feuille saisie score '!J147</f>
        <v>10</v>
      </c>
      <c r="K83" s="5">
        <f>'Feuille saisie score '!K147</f>
        <v>32</v>
      </c>
      <c r="L83" s="5">
        <f>'Feuille saisie score '!L147</f>
        <v>9</v>
      </c>
      <c r="M83" s="5">
        <f>'Feuille saisie score '!M147</f>
        <v>33</v>
      </c>
      <c r="N83" s="5">
        <f t="shared" si="8"/>
        <v>65</v>
      </c>
    </row>
    <row r="84" spans="1:14">
      <c r="A84" s="172" t="s">
        <v>43</v>
      </c>
      <c r="B84" s="172" t="s">
        <v>44</v>
      </c>
      <c r="C84" s="5" t="str">
        <f t="shared" si="6"/>
        <v>SAINT-ETIENNE Fabrice</v>
      </c>
      <c r="D84" s="186" t="s">
        <v>9</v>
      </c>
      <c r="E84" s="10" t="s">
        <v>10</v>
      </c>
      <c r="F84" s="16">
        <f>'joueurs  '!F150</f>
        <v>45.1</v>
      </c>
      <c r="G84" s="163" t="s">
        <v>14</v>
      </c>
      <c r="H84" s="192">
        <v>47460374</v>
      </c>
      <c r="I84" s="141" t="str">
        <f t="shared" si="7"/>
        <v>H3</v>
      </c>
      <c r="J84" s="5">
        <f>'Feuille saisie score '!J150</f>
        <v>8</v>
      </c>
      <c r="K84" s="5">
        <f>'Feuille saisie score '!K150</f>
        <v>28</v>
      </c>
      <c r="L84" s="5">
        <f>'Feuille saisie score '!L150</f>
        <v>4</v>
      </c>
      <c r="M84" s="5">
        <f>'Feuille saisie score '!M150</f>
        <v>37</v>
      </c>
      <c r="N84" s="5">
        <f t="shared" si="8"/>
        <v>65</v>
      </c>
    </row>
    <row r="85" spans="1:14" hidden="1">
      <c r="A85" s="172" t="s">
        <v>411</v>
      </c>
      <c r="B85" s="172" t="s">
        <v>412</v>
      </c>
      <c r="C85" s="5" t="str">
        <f t="shared" si="6"/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 t="shared" si="7"/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 t="shared" si="8"/>
        <v>17</v>
      </c>
    </row>
    <row r="86" spans="1:14">
      <c r="A86" s="174" t="s">
        <v>272</v>
      </c>
      <c r="B86" s="174" t="s">
        <v>273</v>
      </c>
      <c r="C86" s="5" t="str">
        <f t="shared" si="6"/>
        <v>ALLAIN LOIC</v>
      </c>
      <c r="D86" s="186" t="s">
        <v>9</v>
      </c>
      <c r="E86" s="151" t="s">
        <v>10</v>
      </c>
      <c r="F86" s="16">
        <f>'joueurs  '!F4</f>
        <v>32.6</v>
      </c>
      <c r="G86" s="71" t="s">
        <v>264</v>
      </c>
      <c r="H86" s="192">
        <v>527813190</v>
      </c>
      <c r="I86" s="141" t="str">
        <f t="shared" si="7"/>
        <v>H3</v>
      </c>
      <c r="J86" s="5">
        <f>'Feuille saisie score '!J4</f>
        <v>5</v>
      </c>
      <c r="K86" s="5">
        <f>'Feuille saisie score '!K4</f>
        <v>28</v>
      </c>
      <c r="L86" s="5">
        <f>'Feuille saisie score '!L4</f>
        <v>7</v>
      </c>
      <c r="M86" s="5">
        <f>'Feuille saisie score '!M4</f>
        <v>35</v>
      </c>
      <c r="N86" s="5">
        <f t="shared" si="8"/>
        <v>63</v>
      </c>
    </row>
    <row r="87" spans="1:14" hidden="1">
      <c r="A87" s="172" t="s">
        <v>313</v>
      </c>
      <c r="B87" s="172" t="s">
        <v>237</v>
      </c>
      <c r="C87" s="5" t="str">
        <f t="shared" si="6"/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 t="shared" si="7"/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 t="shared" si="8"/>
        <v>54</v>
      </c>
    </row>
    <row r="88" spans="1:14">
      <c r="A88" s="172" t="s">
        <v>240</v>
      </c>
      <c r="B88" s="172" t="s">
        <v>93</v>
      </c>
      <c r="C88" s="5" t="str">
        <f t="shared" si="6"/>
        <v>JOBERT Dominique</v>
      </c>
      <c r="D88" s="186" t="s">
        <v>9</v>
      </c>
      <c r="E88" s="62" t="s">
        <v>10</v>
      </c>
      <c r="F88" s="16">
        <f>'joueurs  '!F85</f>
        <v>31.1</v>
      </c>
      <c r="G88" s="61" t="s">
        <v>228</v>
      </c>
      <c r="H88" s="193">
        <v>517532342</v>
      </c>
      <c r="I88" s="141" t="str">
        <f t="shared" si="7"/>
        <v>H3</v>
      </c>
      <c r="J88" s="5">
        <f>'Feuille saisie score '!J85</f>
        <v>6</v>
      </c>
      <c r="K88" s="5">
        <f>'Feuille saisie score '!K85</f>
        <v>27</v>
      </c>
      <c r="L88" s="5">
        <f>'Feuille saisie score '!L85</f>
        <v>4</v>
      </c>
      <c r="M88" s="5">
        <f>'Feuille saisie score '!M85</f>
        <v>36</v>
      </c>
      <c r="N88" s="5">
        <f t="shared" si="8"/>
        <v>63</v>
      </c>
    </row>
    <row r="89" spans="1:14" ht="15.75" hidden="1">
      <c r="A89" s="175" t="s">
        <v>98</v>
      </c>
      <c r="B89" s="175" t="s">
        <v>99</v>
      </c>
      <c r="C89" s="5" t="str">
        <f t="shared" si="6"/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 t="shared" si="7"/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 t="shared" si="8"/>
        <v>32</v>
      </c>
    </row>
    <row r="90" spans="1:14" hidden="1">
      <c r="A90" s="172" t="s">
        <v>47</v>
      </c>
      <c r="B90" s="172" t="s">
        <v>48</v>
      </c>
      <c r="C90" s="5" t="str">
        <f t="shared" si="6"/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 t="shared" si="7"/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 t="shared" si="8"/>
        <v>52</v>
      </c>
    </row>
    <row r="91" spans="1:14" hidden="1">
      <c r="A91" s="174" t="s">
        <v>243</v>
      </c>
      <c r="B91" s="174" t="s">
        <v>64</v>
      </c>
      <c r="C91" s="5" t="str">
        <f t="shared" si="6"/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 t="shared" si="7"/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 t="shared" si="8"/>
        <v>58</v>
      </c>
    </row>
    <row r="92" spans="1:14" hidden="1">
      <c r="A92" s="172" t="s">
        <v>222</v>
      </c>
      <c r="B92" s="172" t="s">
        <v>223</v>
      </c>
      <c r="C92" s="5" t="str">
        <f t="shared" si="6"/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 t="shared" si="7"/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 t="shared" si="8"/>
        <v>56</v>
      </c>
    </row>
    <row r="93" spans="1:14" hidden="1">
      <c r="A93" s="172" t="s">
        <v>38</v>
      </c>
      <c r="B93" s="172" t="s">
        <v>39</v>
      </c>
      <c r="C93" s="5" t="str">
        <f t="shared" si="6"/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 t="shared" si="7"/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 t="shared" si="8"/>
        <v>60</v>
      </c>
    </row>
    <row r="94" spans="1:14">
      <c r="A94" s="172" t="s">
        <v>279</v>
      </c>
      <c r="B94" s="172" t="s">
        <v>280</v>
      </c>
      <c r="C94" s="5" t="str">
        <f t="shared" si="6"/>
        <v>VIVAUX Guillaume</v>
      </c>
      <c r="D94" s="186" t="s">
        <v>9</v>
      </c>
      <c r="E94" s="152" t="s">
        <v>10</v>
      </c>
      <c r="F94" s="16">
        <f>'joueurs  '!F164</f>
        <v>30.3</v>
      </c>
      <c r="G94" s="74" t="s">
        <v>276</v>
      </c>
      <c r="H94" s="192">
        <v>41046154</v>
      </c>
      <c r="I94" s="141" t="str">
        <f t="shared" si="7"/>
        <v>H3</v>
      </c>
      <c r="J94" s="5">
        <f>'Feuille saisie score '!J164</f>
        <v>8</v>
      </c>
      <c r="K94" s="5">
        <f>'Feuille saisie score '!K164</f>
        <v>34</v>
      </c>
      <c r="L94" s="5">
        <f>'Feuille saisie score '!L164</f>
        <v>7</v>
      </c>
      <c r="M94" s="5">
        <f>'Feuille saisie score '!M164</f>
        <v>27</v>
      </c>
      <c r="N94" s="5">
        <f t="shared" si="8"/>
        <v>61</v>
      </c>
    </row>
    <row r="95" spans="1:14" hidden="1">
      <c r="A95" s="174" t="s">
        <v>284</v>
      </c>
      <c r="B95" s="174" t="s">
        <v>285</v>
      </c>
      <c r="C95" s="5" t="str">
        <f t="shared" si="6"/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 t="shared" si="7"/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 t="shared" si="8"/>
        <v>60</v>
      </c>
    </row>
    <row r="96" spans="1:14" hidden="1">
      <c r="A96" s="172" t="s">
        <v>284</v>
      </c>
      <c r="B96" s="172" t="s">
        <v>346</v>
      </c>
      <c r="C96" s="5" t="str">
        <f t="shared" si="6"/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 t="shared" si="7"/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 t="shared" si="8"/>
        <v>65</v>
      </c>
    </row>
    <row r="97" spans="1:14" hidden="1">
      <c r="A97" s="174" t="s">
        <v>336</v>
      </c>
      <c r="B97" s="174" t="s">
        <v>337</v>
      </c>
      <c r="C97" s="5" t="str">
        <f t="shared" si="6"/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 t="shared" si="7"/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 t="shared" si="8"/>
        <v>60</v>
      </c>
    </row>
    <row r="98" spans="1:14" hidden="1">
      <c r="A98" s="172" t="s">
        <v>344</v>
      </c>
      <c r="B98" s="172" t="s">
        <v>222</v>
      </c>
      <c r="C98" s="5" t="str">
        <f t="shared" si="6"/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 t="shared" si="7"/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 t="shared" si="8"/>
        <v>63</v>
      </c>
    </row>
    <row r="99" spans="1:14" hidden="1">
      <c r="A99" s="172" t="s">
        <v>36</v>
      </c>
      <c r="B99" s="172" t="s">
        <v>37</v>
      </c>
      <c r="C99" s="5" t="str">
        <f t="shared" ref="C99:C130" si="9">A99&amp;" "&amp;B99</f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 t="shared" ref="I99:I130" si="10">IF(E99="H",IF(F99&lt;15.5,"H1",IF(F99&lt;24.5,"H2","H3")),IF(E99="F",IF(F99&lt;24.5,"F1","F2"),""))</f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 t="shared" ref="N99:N130" si="11">K99+M99</f>
        <v>72</v>
      </c>
    </row>
    <row r="100" spans="1:14" hidden="1">
      <c r="A100" s="182" t="s">
        <v>7</v>
      </c>
      <c r="B100" s="182" t="s">
        <v>8</v>
      </c>
      <c r="C100" s="5" t="str">
        <f t="shared" si="9"/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 t="shared" si="10"/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 t="shared" si="11"/>
        <v>64</v>
      </c>
    </row>
    <row r="101" spans="1:14" ht="30" hidden="1">
      <c r="A101" s="173" t="s">
        <v>194</v>
      </c>
      <c r="B101" s="173" t="s">
        <v>195</v>
      </c>
      <c r="C101" s="5" t="str">
        <f t="shared" si="9"/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 t="shared" si="10"/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 t="shared" si="11"/>
        <v>58</v>
      </c>
    </row>
    <row r="102" spans="1:14" hidden="1">
      <c r="A102" s="172" t="s">
        <v>233</v>
      </c>
      <c r="B102" s="172" t="s">
        <v>234</v>
      </c>
      <c r="C102" s="5" t="str">
        <f t="shared" si="9"/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 t="shared" si="10"/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 t="shared" si="11"/>
        <v>53</v>
      </c>
    </row>
    <row r="103" spans="1:14" hidden="1">
      <c r="A103" s="172" t="s">
        <v>126</v>
      </c>
      <c r="B103" s="172" t="s">
        <v>127</v>
      </c>
      <c r="C103" s="5" t="str">
        <f t="shared" si="9"/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 t="shared" si="10"/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 t="shared" si="11"/>
        <v>54</v>
      </c>
    </row>
    <row r="104" spans="1:14">
      <c r="A104" s="172" t="s">
        <v>256</v>
      </c>
      <c r="B104" s="172" t="s">
        <v>257</v>
      </c>
      <c r="C104" s="5" t="str">
        <f t="shared" si="9"/>
        <v>ASTIER DOMINIQUE</v>
      </c>
      <c r="D104" s="186" t="s">
        <v>9</v>
      </c>
      <c r="E104" s="149" t="s">
        <v>10</v>
      </c>
      <c r="F104" s="16">
        <f>'joueurs  '!F6</f>
        <v>24.6</v>
      </c>
      <c r="G104" s="57" t="s">
        <v>255</v>
      </c>
      <c r="H104" s="192">
        <v>47116117</v>
      </c>
      <c r="I104" s="141" t="str">
        <f t="shared" si="10"/>
        <v>H3</v>
      </c>
      <c r="J104" s="5">
        <f>'Feuille saisie score '!J6</f>
        <v>5</v>
      </c>
      <c r="K104" s="5">
        <f>'Feuille saisie score '!K6</f>
        <v>19</v>
      </c>
      <c r="L104" s="5">
        <f>'Feuille saisie score '!L6</f>
        <v>15</v>
      </c>
      <c r="M104" s="5">
        <f>'Feuille saisie score '!M6</f>
        <v>40</v>
      </c>
      <c r="N104" s="5">
        <f t="shared" si="11"/>
        <v>59</v>
      </c>
    </row>
    <row r="105" spans="1:14">
      <c r="A105" s="172" t="s">
        <v>258</v>
      </c>
      <c r="B105" s="172" t="s">
        <v>259</v>
      </c>
      <c r="C105" s="5" t="str">
        <f t="shared" si="9"/>
        <v>GEA  BERNARD</v>
      </c>
      <c r="D105" s="186" t="s">
        <v>9</v>
      </c>
      <c r="E105" s="149" t="s">
        <v>10</v>
      </c>
      <c r="F105" s="16">
        <f>'joueurs  '!F68</f>
        <v>27.7</v>
      </c>
      <c r="G105" s="57" t="s">
        <v>255</v>
      </c>
      <c r="H105" s="192">
        <v>522458066</v>
      </c>
      <c r="I105" s="141" t="str">
        <f t="shared" si="10"/>
        <v>H3</v>
      </c>
      <c r="J105" s="5">
        <f>'Feuille saisie score '!J68</f>
        <v>11</v>
      </c>
      <c r="K105" s="5">
        <f>'Feuille saisie score '!K68</f>
        <v>34</v>
      </c>
      <c r="L105" s="5">
        <f>'Feuille saisie score '!L68</f>
        <v>8</v>
      </c>
      <c r="M105" s="5">
        <f>'Feuille saisie score '!M68</f>
        <v>25</v>
      </c>
      <c r="N105" s="5">
        <f t="shared" si="11"/>
        <v>59</v>
      </c>
    </row>
    <row r="106" spans="1:14" hidden="1">
      <c r="A106" s="172" t="s">
        <v>242</v>
      </c>
      <c r="B106" s="172" t="s">
        <v>166</v>
      </c>
      <c r="C106" s="5" t="str">
        <f t="shared" si="9"/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 t="shared" si="10"/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 t="shared" si="11"/>
        <v>50</v>
      </c>
    </row>
    <row r="107" spans="1:14" hidden="1">
      <c r="A107" s="172" t="s">
        <v>63</v>
      </c>
      <c r="B107" s="172" t="s">
        <v>64</v>
      </c>
      <c r="C107" s="5" t="str">
        <f t="shared" si="9"/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 t="shared" si="10"/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 t="shared" si="11"/>
        <v>36</v>
      </c>
    </row>
    <row r="108" spans="1:14" hidden="1">
      <c r="A108" s="172" t="s">
        <v>308</v>
      </c>
      <c r="B108" s="172" t="s">
        <v>309</v>
      </c>
      <c r="C108" s="5" t="str">
        <f t="shared" si="9"/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 t="shared" si="10"/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 t="shared" si="11"/>
        <v>56</v>
      </c>
    </row>
    <row r="109" spans="1:14" ht="15.75" hidden="1">
      <c r="A109" s="183" t="s">
        <v>153</v>
      </c>
      <c r="B109" s="183" t="s">
        <v>154</v>
      </c>
      <c r="C109" s="5" t="str">
        <f t="shared" si="9"/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 t="shared" si="10"/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 t="shared" si="11"/>
        <v>69</v>
      </c>
    </row>
    <row r="110" spans="1:14" hidden="1">
      <c r="A110" s="174" t="s">
        <v>254</v>
      </c>
      <c r="B110" s="174" t="s">
        <v>180</v>
      </c>
      <c r="C110" s="5" t="str">
        <f t="shared" si="9"/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 t="shared" si="10"/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 t="shared" si="11"/>
        <v>49</v>
      </c>
    </row>
    <row r="111" spans="1:14" hidden="1">
      <c r="A111" s="172" t="s">
        <v>217</v>
      </c>
      <c r="B111" s="172" t="s">
        <v>218</v>
      </c>
      <c r="C111" s="5" t="str">
        <f t="shared" si="9"/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 t="shared" si="10"/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 t="shared" si="11"/>
        <v>72</v>
      </c>
    </row>
    <row r="112" spans="1:14">
      <c r="A112" s="172" t="s">
        <v>241</v>
      </c>
      <c r="B112" s="172" t="s">
        <v>112</v>
      </c>
      <c r="C112" s="5" t="str">
        <f t="shared" si="9"/>
        <v>LUTTMANN Emmanuel</v>
      </c>
      <c r="D112" s="186" t="s">
        <v>9</v>
      </c>
      <c r="E112" s="62" t="s">
        <v>10</v>
      </c>
      <c r="F112" s="16">
        <f>'joueurs  '!F104</f>
        <v>24.8</v>
      </c>
      <c r="G112" s="61" t="s">
        <v>228</v>
      </c>
      <c r="H112" s="194">
        <v>542250199</v>
      </c>
      <c r="I112" s="141" t="str">
        <f t="shared" si="10"/>
        <v>H3</v>
      </c>
      <c r="J112" s="5">
        <f>'Feuille saisie score '!J104</f>
        <v>8</v>
      </c>
      <c r="K112" s="5">
        <f>'Feuille saisie score '!K104</f>
        <v>29</v>
      </c>
      <c r="L112" s="5">
        <f>'Feuille saisie score '!L104</f>
        <v>11</v>
      </c>
      <c r="M112" s="5">
        <f>'Feuille saisie score '!M104</f>
        <v>30</v>
      </c>
      <c r="N112" s="5">
        <f t="shared" si="11"/>
        <v>59</v>
      </c>
    </row>
    <row r="113" spans="1:14" ht="15.75" hidden="1">
      <c r="A113" s="178" t="s">
        <v>79</v>
      </c>
      <c r="B113" s="178" t="s">
        <v>72</v>
      </c>
      <c r="C113" s="5" t="str">
        <f t="shared" si="9"/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 t="shared" si="10"/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 t="shared" si="11"/>
        <v>66</v>
      </c>
    </row>
    <row r="114" spans="1:14" ht="15.75" hidden="1">
      <c r="A114" s="173" t="s">
        <v>202</v>
      </c>
      <c r="B114" s="173" t="s">
        <v>203</v>
      </c>
      <c r="C114" s="5" t="str">
        <f t="shared" si="9"/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 t="shared" si="10"/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 t="shared" si="11"/>
        <v>53</v>
      </c>
    </row>
    <row r="115" spans="1:14" ht="15.75" hidden="1">
      <c r="A115" s="178" t="s">
        <v>85</v>
      </c>
      <c r="B115" s="178" t="s">
        <v>70</v>
      </c>
      <c r="C115" s="5" t="str">
        <f t="shared" si="9"/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 t="shared" si="10"/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 t="shared" si="11"/>
        <v>45</v>
      </c>
    </row>
    <row r="116" spans="1:14" hidden="1">
      <c r="A116" s="172" t="s">
        <v>147</v>
      </c>
      <c r="B116" s="172" t="s">
        <v>99</v>
      </c>
      <c r="C116" s="5" t="str">
        <f t="shared" si="9"/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 t="shared" si="10"/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 t="shared" si="11"/>
        <v>48</v>
      </c>
    </row>
    <row r="117" spans="1:14" ht="15.75" hidden="1">
      <c r="A117" s="173" t="s">
        <v>169</v>
      </c>
      <c r="B117" s="173" t="s">
        <v>170</v>
      </c>
      <c r="C117" s="5" t="str">
        <f t="shared" si="9"/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 t="shared" si="10"/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 t="shared" si="11"/>
        <v>69</v>
      </c>
    </row>
    <row r="118" spans="1:14" hidden="1">
      <c r="A118" s="172" t="s">
        <v>387</v>
      </c>
      <c r="B118" s="172" t="s">
        <v>388</v>
      </c>
      <c r="C118" s="5" t="str">
        <f t="shared" si="9"/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 t="shared" si="10"/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 t="shared" si="11"/>
        <v>71</v>
      </c>
    </row>
    <row r="119" spans="1:14" hidden="1">
      <c r="A119" s="172" t="s">
        <v>65</v>
      </c>
      <c r="B119" s="172" t="s">
        <v>66</v>
      </c>
      <c r="C119" s="5" t="str">
        <f t="shared" si="9"/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 t="shared" si="10"/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 t="shared" si="11"/>
        <v>14</v>
      </c>
    </row>
    <row r="120" spans="1:14">
      <c r="A120" s="172" t="s">
        <v>29</v>
      </c>
      <c r="B120" s="172" t="s">
        <v>30</v>
      </c>
      <c r="C120" s="5" t="str">
        <f t="shared" si="9"/>
        <v>ILLIVI Sylvain</v>
      </c>
      <c r="D120" s="186" t="s">
        <v>9</v>
      </c>
      <c r="E120" s="10" t="s">
        <v>10</v>
      </c>
      <c r="F120" s="16">
        <f>'joueurs  '!F83</f>
        <v>33.200000000000003</v>
      </c>
      <c r="G120" s="163" t="s">
        <v>14</v>
      </c>
      <c r="H120" s="192" t="s">
        <v>31</v>
      </c>
      <c r="I120" s="141" t="str">
        <f t="shared" si="10"/>
        <v>H3</v>
      </c>
      <c r="J120" s="5">
        <f>'Feuille saisie score '!J83</f>
        <v>7</v>
      </c>
      <c r="K120" s="5">
        <f>'Feuille saisie score '!K83</f>
        <v>27</v>
      </c>
      <c r="L120" s="5">
        <f>'Feuille saisie score '!L83</f>
        <v>5</v>
      </c>
      <c r="M120" s="5">
        <f>'Feuille saisie score '!M83</f>
        <v>31</v>
      </c>
      <c r="N120" s="5">
        <f t="shared" si="11"/>
        <v>58</v>
      </c>
    </row>
    <row r="121" spans="1:14" hidden="1">
      <c r="A121" s="174" t="s">
        <v>140</v>
      </c>
      <c r="B121" s="174" t="s">
        <v>141</v>
      </c>
      <c r="C121" s="5" t="str">
        <f t="shared" si="9"/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 t="shared" si="10"/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 t="shared" si="11"/>
        <v>53</v>
      </c>
    </row>
    <row r="122" spans="1:14" hidden="1">
      <c r="A122" s="172" t="s">
        <v>237</v>
      </c>
      <c r="B122" s="172" t="s">
        <v>238</v>
      </c>
      <c r="C122" s="5" t="str">
        <f t="shared" si="9"/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 t="shared" si="10"/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 t="shared" si="11"/>
        <v>51</v>
      </c>
    </row>
    <row r="123" spans="1:14">
      <c r="A123" s="172" t="s">
        <v>286</v>
      </c>
      <c r="B123" s="172" t="s">
        <v>287</v>
      </c>
      <c r="C123" s="5" t="str">
        <f t="shared" si="9"/>
        <v>PICARD christophe</v>
      </c>
      <c r="D123" s="186" t="s">
        <v>9</v>
      </c>
      <c r="E123" s="152" t="s">
        <v>10</v>
      </c>
      <c r="F123" s="16">
        <f>'joueurs  '!F133</f>
        <v>28.9</v>
      </c>
      <c r="G123" s="74" t="s">
        <v>276</v>
      </c>
      <c r="H123" s="192">
        <v>512647120</v>
      </c>
      <c r="I123" s="141" t="str">
        <f t="shared" si="10"/>
        <v>H3</v>
      </c>
      <c r="J123" s="5">
        <f>'Feuille saisie score '!J133</f>
        <v>5</v>
      </c>
      <c r="K123" s="5">
        <f>'Feuille saisie score '!K133</f>
        <v>27</v>
      </c>
      <c r="L123" s="5">
        <f>'Feuille saisie score '!L133</f>
        <v>7</v>
      </c>
      <c r="M123" s="5">
        <f>'Feuille saisie score '!M133</f>
        <v>31</v>
      </c>
      <c r="N123" s="5">
        <f t="shared" si="11"/>
        <v>58</v>
      </c>
    </row>
    <row r="124" spans="1:14" hidden="1">
      <c r="A124" s="174" t="s">
        <v>326</v>
      </c>
      <c r="B124" s="174" t="s">
        <v>327</v>
      </c>
      <c r="C124" s="5" t="str">
        <f t="shared" si="9"/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 t="shared" si="10"/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 t="shared" si="11"/>
        <v>47</v>
      </c>
    </row>
    <row r="125" spans="1:14" hidden="1">
      <c r="A125" s="174" t="s">
        <v>339</v>
      </c>
      <c r="B125" s="174" t="s">
        <v>340</v>
      </c>
      <c r="C125" s="5" t="str">
        <f t="shared" si="9"/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 t="shared" si="10"/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 t="shared" si="11"/>
        <v>61</v>
      </c>
    </row>
    <row r="126" spans="1:14" hidden="1">
      <c r="A126" s="172" t="s">
        <v>339</v>
      </c>
      <c r="B126" s="172" t="s">
        <v>265</v>
      </c>
      <c r="C126" s="5" t="str">
        <f t="shared" si="9"/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 t="shared" si="10"/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 t="shared" si="11"/>
        <v>50</v>
      </c>
    </row>
    <row r="127" spans="1:14" hidden="1">
      <c r="A127" s="172" t="s">
        <v>142</v>
      </c>
      <c r="B127" s="172" t="s">
        <v>143</v>
      </c>
      <c r="C127" s="5" t="str">
        <f t="shared" si="9"/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 t="shared" si="10"/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 t="shared" si="11"/>
        <v>78</v>
      </c>
    </row>
    <row r="128" spans="1:14">
      <c r="A128" s="172" t="s">
        <v>145</v>
      </c>
      <c r="B128" s="172" t="s">
        <v>146</v>
      </c>
      <c r="C128" s="5" t="str">
        <f t="shared" si="9"/>
        <v>PRAUD Michel</v>
      </c>
      <c r="D128" s="186" t="s">
        <v>9</v>
      </c>
      <c r="E128" s="144" t="s">
        <v>10</v>
      </c>
      <c r="F128" s="16">
        <f>'joueurs  '!F137</f>
        <v>39.6</v>
      </c>
      <c r="G128" s="35" t="s">
        <v>139</v>
      </c>
      <c r="H128" s="196">
        <v>43057034</v>
      </c>
      <c r="I128" s="141" t="str">
        <f t="shared" si="10"/>
        <v>H3</v>
      </c>
      <c r="J128" s="5">
        <f>'Feuille saisie score '!J137</f>
        <v>4</v>
      </c>
      <c r="K128" s="5">
        <f>'Feuille saisie score '!K137</f>
        <v>25</v>
      </c>
      <c r="L128" s="5">
        <f>'Feuille saisie score '!L137</f>
        <v>6</v>
      </c>
      <c r="M128" s="5">
        <f>'Feuille saisie score '!M137</f>
        <v>32</v>
      </c>
      <c r="N128" s="5">
        <f t="shared" si="11"/>
        <v>57</v>
      </c>
    </row>
    <row r="129" spans="1:14" hidden="1">
      <c r="A129" s="172" t="s">
        <v>359</v>
      </c>
      <c r="B129" s="172" t="s">
        <v>159</v>
      </c>
      <c r="C129" s="5" t="str">
        <f t="shared" si="9"/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 t="shared" si="10"/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 t="shared" si="11"/>
        <v>65</v>
      </c>
    </row>
    <row r="130" spans="1:14">
      <c r="A130" s="172" t="s">
        <v>281</v>
      </c>
      <c r="B130" s="172" t="s">
        <v>234</v>
      </c>
      <c r="C130" s="5" t="str">
        <f t="shared" si="9"/>
        <v>PREVOST Vincent</v>
      </c>
      <c r="D130" s="186" t="s">
        <v>9</v>
      </c>
      <c r="E130" s="152" t="s">
        <v>10</v>
      </c>
      <c r="F130" s="16">
        <f>'joueurs  '!F138</f>
        <v>37.799999999999997</v>
      </c>
      <c r="G130" s="74" t="s">
        <v>276</v>
      </c>
      <c r="H130" s="192">
        <v>511512339</v>
      </c>
      <c r="I130" s="141" t="str">
        <f t="shared" si="10"/>
        <v>H3</v>
      </c>
      <c r="J130" s="5">
        <f>'Feuille saisie score '!J138</f>
        <v>1</v>
      </c>
      <c r="K130" s="5">
        <f>'Feuille saisie score '!K138</f>
        <v>24</v>
      </c>
      <c r="L130" s="5">
        <f>'Feuille saisie score '!L138</f>
        <v>3</v>
      </c>
      <c r="M130" s="5">
        <f>'Feuille saisie score '!M138</f>
        <v>33</v>
      </c>
      <c r="N130" s="5">
        <f t="shared" si="11"/>
        <v>57</v>
      </c>
    </row>
    <row r="131" spans="1:14" hidden="1">
      <c r="A131" s="172" t="s">
        <v>395</v>
      </c>
      <c r="B131" s="172" t="s">
        <v>396</v>
      </c>
      <c r="C131" s="5" t="str">
        <f t="shared" ref="C131:C162" si="12">A131&amp;" "&amp;B131</f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 t="shared" ref="I131:I165" si="13">IF(E131="H",IF(F131&lt;15.5,"H1",IF(F131&lt;24.5,"H2","H3")),IF(E131="F",IF(F131&lt;24.5,"F1","F2"),""))</f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 t="shared" ref="N131:N162" si="14">K131+M131</f>
        <v>43</v>
      </c>
    </row>
    <row r="132" spans="1:14">
      <c r="A132" s="172" t="s">
        <v>326</v>
      </c>
      <c r="B132" s="172" t="s">
        <v>238</v>
      </c>
      <c r="C132" s="5" t="str">
        <f t="shared" si="12"/>
        <v>NUGUES Alain</v>
      </c>
      <c r="D132" s="186" t="s">
        <v>9</v>
      </c>
      <c r="E132" s="144" t="s">
        <v>10</v>
      </c>
      <c r="F132" s="16">
        <f>'joueurs  '!F122</f>
        <v>38.6</v>
      </c>
      <c r="G132" s="35" t="s">
        <v>323</v>
      </c>
      <c r="H132" s="192">
        <v>44021187</v>
      </c>
      <c r="I132" s="141" t="str">
        <f t="shared" si="13"/>
        <v>H3</v>
      </c>
      <c r="J132" s="5">
        <f>'Feuille saisie score '!J122</f>
        <v>2</v>
      </c>
      <c r="K132" s="5">
        <f>'Feuille saisie score '!K122</f>
        <v>25</v>
      </c>
      <c r="L132" s="5">
        <f>'Feuille saisie score '!L122</f>
        <v>5</v>
      </c>
      <c r="M132" s="5">
        <f>'Feuille saisie score '!M122</f>
        <v>30</v>
      </c>
      <c r="N132" s="5">
        <f t="shared" si="14"/>
        <v>55</v>
      </c>
    </row>
    <row r="133" spans="1:14" hidden="1">
      <c r="A133" s="172" t="s">
        <v>397</v>
      </c>
      <c r="B133" s="172" t="s">
        <v>398</v>
      </c>
      <c r="C133" s="5" t="str">
        <f t="shared" si="12"/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 t="shared" si="13"/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 t="shared" si="14"/>
        <v>67</v>
      </c>
    </row>
    <row r="134" spans="1:14">
      <c r="A134" s="172" t="s">
        <v>129</v>
      </c>
      <c r="B134" s="172" t="s">
        <v>130</v>
      </c>
      <c r="C134" s="5" t="str">
        <f t="shared" si="12"/>
        <v>BURSON Didier</v>
      </c>
      <c r="D134" s="186" t="s">
        <v>9</v>
      </c>
      <c r="E134" s="143" t="s">
        <v>10</v>
      </c>
      <c r="F134" s="16">
        <f>'joueurs  '!F26</f>
        <v>41.6</v>
      </c>
      <c r="G134" s="32" t="s">
        <v>128</v>
      </c>
      <c r="H134" s="201">
        <v>546096359</v>
      </c>
      <c r="I134" s="141" t="str">
        <f t="shared" si="13"/>
        <v>H3</v>
      </c>
      <c r="J134" s="5">
        <f>'Feuille saisie score '!J26</f>
        <v>2</v>
      </c>
      <c r="K134" s="5">
        <f>'Feuille saisie score '!K26</f>
        <v>18</v>
      </c>
      <c r="L134" s="5">
        <f>'Feuille saisie score '!L26</f>
        <v>6</v>
      </c>
      <c r="M134" s="5">
        <f>'Feuille saisie score '!M26</f>
        <v>34</v>
      </c>
      <c r="N134" s="5">
        <f t="shared" si="14"/>
        <v>52</v>
      </c>
    </row>
    <row r="135" spans="1:14" hidden="1">
      <c r="A135" s="174" t="s">
        <v>382</v>
      </c>
      <c r="B135" s="174" t="s">
        <v>383</v>
      </c>
      <c r="C135" s="5" t="str">
        <f t="shared" si="12"/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 t="shared" si="13"/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 t="shared" si="14"/>
        <v>71</v>
      </c>
    </row>
    <row r="136" spans="1:14" hidden="1">
      <c r="A136" s="172" t="s">
        <v>251</v>
      </c>
      <c r="B136" s="172" t="s">
        <v>44</v>
      </c>
      <c r="C136" s="5" t="str">
        <f t="shared" si="12"/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 t="shared" si="13"/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 t="shared" si="14"/>
        <v>64</v>
      </c>
    </row>
    <row r="137" spans="1:14" hidden="1">
      <c r="A137" s="172" t="s">
        <v>318</v>
      </c>
      <c r="B137" s="172" t="s">
        <v>319</v>
      </c>
      <c r="C137" s="5" t="str">
        <f t="shared" si="12"/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 t="shared" si="13"/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 t="shared" si="14"/>
        <v>54</v>
      </c>
    </row>
    <row r="138" spans="1:14">
      <c r="A138" s="172" t="s">
        <v>371</v>
      </c>
      <c r="B138" s="172" t="s">
        <v>372</v>
      </c>
      <c r="C138" s="5" t="str">
        <f t="shared" si="12"/>
        <v>VINSSIAT JEAN PAUL</v>
      </c>
      <c r="D138" s="186" t="s">
        <v>9</v>
      </c>
      <c r="E138" s="156" t="s">
        <v>10</v>
      </c>
      <c r="F138" s="16">
        <f>'joueurs  '!F163</f>
        <v>29.4</v>
      </c>
      <c r="G138" s="90" t="s">
        <v>365</v>
      </c>
      <c r="H138" s="172">
        <v>42577182</v>
      </c>
      <c r="I138" s="141" t="str">
        <f t="shared" si="13"/>
        <v>H3</v>
      </c>
      <c r="J138" s="5">
        <f>'Feuille saisie score '!J163</f>
        <v>3</v>
      </c>
      <c r="K138" s="5">
        <f>'Feuille saisie score '!K163</f>
        <v>20</v>
      </c>
      <c r="L138" s="5">
        <f>'Feuille saisie score '!L163</f>
        <v>8</v>
      </c>
      <c r="M138" s="5">
        <f>'Feuille saisie score '!M163</f>
        <v>32</v>
      </c>
      <c r="N138" s="5">
        <f t="shared" si="14"/>
        <v>52</v>
      </c>
    </row>
    <row r="139" spans="1:14" ht="15.75">
      <c r="A139" s="178" t="s">
        <v>117</v>
      </c>
      <c r="B139" s="178" t="s">
        <v>118</v>
      </c>
      <c r="C139" s="5" t="str">
        <f t="shared" si="12"/>
        <v>LUGIER Christian</v>
      </c>
      <c r="D139" s="187" t="s">
        <v>90</v>
      </c>
      <c r="E139" s="142" t="s">
        <v>10</v>
      </c>
      <c r="F139" s="16">
        <f>'joueurs  '!F103</f>
        <v>39.700000000000003</v>
      </c>
      <c r="G139" s="86" t="s">
        <v>78</v>
      </c>
      <c r="H139" s="202" t="s">
        <v>120</v>
      </c>
      <c r="I139" s="141" t="str">
        <f t="shared" si="13"/>
        <v>H3</v>
      </c>
      <c r="J139" s="5">
        <f>'Feuille saisie score '!J103</f>
        <v>2</v>
      </c>
      <c r="K139" s="5">
        <f>'Feuille saisie score '!K103</f>
        <v>24</v>
      </c>
      <c r="L139" s="5">
        <f>'Feuille saisie score '!L103</f>
        <v>4</v>
      </c>
      <c r="M139" s="5">
        <f>'Feuille saisie score '!M103</f>
        <v>27</v>
      </c>
      <c r="N139" s="5">
        <f t="shared" si="14"/>
        <v>51</v>
      </c>
    </row>
    <row r="140" spans="1:14" hidden="1">
      <c r="A140" s="172" t="s">
        <v>20</v>
      </c>
      <c r="B140" s="172" t="s">
        <v>21</v>
      </c>
      <c r="C140" s="5" t="str">
        <f t="shared" si="12"/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 t="shared" si="13"/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 t="shared" si="14"/>
        <v>25</v>
      </c>
    </row>
    <row r="141" spans="1:14" hidden="1">
      <c r="A141" s="172" t="s">
        <v>404</v>
      </c>
      <c r="B141" s="172" t="s">
        <v>405</v>
      </c>
      <c r="C141" s="5" t="str">
        <f t="shared" si="12"/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 t="shared" si="13"/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 t="shared" si="14"/>
        <v>65</v>
      </c>
    </row>
    <row r="142" spans="1:14" hidden="1">
      <c r="A142" s="172" t="s">
        <v>347</v>
      </c>
      <c r="B142" s="172" t="s">
        <v>348</v>
      </c>
      <c r="C142" s="5" t="str">
        <f t="shared" si="12"/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 t="shared" si="13"/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 t="shared" si="14"/>
        <v>68</v>
      </c>
    </row>
    <row r="143" spans="1:14" ht="15.75" hidden="1">
      <c r="A143" s="173" t="s">
        <v>208</v>
      </c>
      <c r="B143" s="173" t="s">
        <v>209</v>
      </c>
      <c r="C143" s="5" t="str">
        <f t="shared" si="12"/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si="13"/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si="14"/>
        <v>59</v>
      </c>
    </row>
    <row r="144" spans="1:14" hidden="1">
      <c r="A144" s="174" t="s">
        <v>305</v>
      </c>
      <c r="B144" s="174" t="s">
        <v>263</v>
      </c>
      <c r="C144" s="5" t="str">
        <f t="shared" si="12"/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 t="shared" si="13"/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 t="shared" si="14"/>
        <v>68</v>
      </c>
    </row>
    <row r="145" spans="1:14" hidden="1">
      <c r="A145" s="172" t="s">
        <v>267</v>
      </c>
      <c r="B145" s="172" t="s">
        <v>268</v>
      </c>
      <c r="C145" s="5" t="str">
        <f t="shared" si="12"/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 t="shared" si="13"/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 t="shared" si="14"/>
        <v>51</v>
      </c>
    </row>
    <row r="146" spans="1:14" hidden="1">
      <c r="A146" s="172" t="s">
        <v>267</v>
      </c>
      <c r="B146" s="172" t="s">
        <v>270</v>
      </c>
      <c r="C146" s="5" t="str">
        <f t="shared" si="12"/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 t="shared" si="13"/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 t="shared" si="14"/>
        <v>51</v>
      </c>
    </row>
    <row r="147" spans="1:14">
      <c r="A147" s="172" t="s">
        <v>71</v>
      </c>
      <c r="B147" s="172" t="s">
        <v>72</v>
      </c>
      <c r="C147" s="5" t="str">
        <f t="shared" si="12"/>
        <v>GAUTIER Stéphane</v>
      </c>
      <c r="D147" s="186" t="s">
        <v>9</v>
      </c>
      <c r="E147" s="95" t="s">
        <v>10</v>
      </c>
      <c r="F147" s="16">
        <f>'joueurs  '!F67</f>
        <v>25.4</v>
      </c>
      <c r="G147" s="14" t="s">
        <v>60</v>
      </c>
      <c r="H147" s="192">
        <v>44952233</v>
      </c>
      <c r="I147" s="141" t="str">
        <f t="shared" si="13"/>
        <v>H3</v>
      </c>
      <c r="J147" s="5">
        <f>'Feuille saisie score '!J67</f>
        <v>6</v>
      </c>
      <c r="K147" s="5">
        <f>'Feuille saisie score '!K67</f>
        <v>21</v>
      </c>
      <c r="L147" s="5">
        <f>'Feuille saisie score '!L67</f>
        <v>7</v>
      </c>
      <c r="M147" s="5">
        <f>'Feuille saisie score '!M67</f>
        <v>28</v>
      </c>
      <c r="N147" s="5">
        <f t="shared" si="14"/>
        <v>49</v>
      </c>
    </row>
    <row r="148" spans="1:14">
      <c r="A148" s="172" t="s">
        <v>220</v>
      </c>
      <c r="B148" s="172" t="s">
        <v>221</v>
      </c>
      <c r="C148" s="5" t="str">
        <f t="shared" si="12"/>
        <v>HERLIN KEVIN</v>
      </c>
      <c r="D148" s="186" t="s">
        <v>9</v>
      </c>
      <c r="E148" s="149" t="s">
        <v>10</v>
      </c>
      <c r="F148" s="16">
        <f>'joueurs  '!F77</f>
        <v>26</v>
      </c>
      <c r="G148" s="57" t="s">
        <v>213</v>
      </c>
      <c r="H148" s="192">
        <v>520163379</v>
      </c>
      <c r="I148" s="141" t="str">
        <f t="shared" si="13"/>
        <v>H3</v>
      </c>
      <c r="J148" s="5">
        <f>'Feuille saisie score '!J77</f>
        <v>6</v>
      </c>
      <c r="K148" s="5">
        <f>'Feuille saisie score '!K77</f>
        <v>23</v>
      </c>
      <c r="L148" s="5">
        <f>'Feuille saisie score '!L77</f>
        <v>8</v>
      </c>
      <c r="M148" s="5">
        <f>'Feuille saisie score '!M77</f>
        <v>25</v>
      </c>
      <c r="N148" s="5">
        <f t="shared" si="14"/>
        <v>48</v>
      </c>
    </row>
    <row r="149" spans="1:14" hidden="1">
      <c r="A149" s="174" t="s">
        <v>226</v>
      </c>
      <c r="B149" s="174" t="s">
        <v>227</v>
      </c>
      <c r="C149" s="5" t="str">
        <f t="shared" si="12"/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 t="shared" si="13"/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 t="shared" si="14"/>
        <v>63</v>
      </c>
    </row>
    <row r="150" spans="1:14" ht="15.75" hidden="1">
      <c r="A150" s="175" t="s">
        <v>183</v>
      </c>
      <c r="B150" s="175" t="s">
        <v>184</v>
      </c>
      <c r="C150" s="5" t="str">
        <f t="shared" si="12"/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 t="shared" si="13"/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 t="shared" si="14"/>
        <v>64</v>
      </c>
    </row>
    <row r="151" spans="1:14">
      <c r="A151" s="172" t="s">
        <v>150</v>
      </c>
      <c r="B151" s="172" t="s">
        <v>28</v>
      </c>
      <c r="C151" s="5" t="str">
        <f t="shared" si="12"/>
        <v>DENE Gilles</v>
      </c>
      <c r="D151" s="186" t="s">
        <v>9</v>
      </c>
      <c r="E151" s="146" t="s">
        <v>10</v>
      </c>
      <c r="F151" s="16">
        <f>'joueurs  '!F49</f>
        <v>32.1</v>
      </c>
      <c r="G151" s="38" t="s">
        <v>149</v>
      </c>
      <c r="H151" s="192">
        <v>547828182</v>
      </c>
      <c r="I151" s="141" t="str">
        <f t="shared" si="13"/>
        <v>H3</v>
      </c>
      <c r="J151" s="5">
        <f>'Feuille saisie score '!J49</f>
        <v>1</v>
      </c>
      <c r="K151" s="5">
        <f>'Feuille saisie score '!K49</f>
        <v>15</v>
      </c>
      <c r="L151" s="5">
        <f>'Feuille saisie score '!L49</f>
        <v>3</v>
      </c>
      <c r="M151" s="5">
        <f>'Feuille saisie score '!M49</f>
        <v>32</v>
      </c>
      <c r="N151" s="5">
        <f t="shared" si="14"/>
        <v>47</v>
      </c>
    </row>
    <row r="152" spans="1:14" ht="15.75" hidden="1">
      <c r="A152" s="175" t="s">
        <v>105</v>
      </c>
      <c r="B152" s="175" t="s">
        <v>106</v>
      </c>
      <c r="C152" s="5" t="str">
        <f t="shared" si="12"/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 t="shared" si="13"/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 t="shared" si="14"/>
        <v>68</v>
      </c>
    </row>
    <row r="153" spans="1:14" hidden="1">
      <c r="A153" s="172" t="s">
        <v>61</v>
      </c>
      <c r="B153" s="172" t="s">
        <v>62</v>
      </c>
      <c r="C153" s="5" t="str">
        <f t="shared" si="12"/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 t="shared" si="13"/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 t="shared" si="14"/>
        <v>75</v>
      </c>
    </row>
    <row r="154" spans="1:14" hidden="1">
      <c r="A154" s="174" t="s">
        <v>399</v>
      </c>
      <c r="B154" s="174" t="s">
        <v>400</v>
      </c>
      <c r="C154" s="5" t="str">
        <f t="shared" si="12"/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 t="shared" si="13"/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 t="shared" si="14"/>
        <v>63</v>
      </c>
    </row>
    <row r="155" spans="1:14" hidden="1">
      <c r="A155" s="172" t="s">
        <v>288</v>
      </c>
      <c r="B155" s="172" t="s">
        <v>289</v>
      </c>
      <c r="C155" s="5" t="str">
        <f t="shared" si="12"/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 t="shared" si="13"/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 t="shared" si="14"/>
        <v>45</v>
      </c>
    </row>
    <row r="156" spans="1:14" hidden="1">
      <c r="A156" s="174" t="s">
        <v>333</v>
      </c>
      <c r="B156" s="174" t="s">
        <v>334</v>
      </c>
      <c r="C156" s="5" t="str">
        <f t="shared" si="12"/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 t="shared" si="13"/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 t="shared" si="14"/>
        <v>64</v>
      </c>
    </row>
    <row r="157" spans="1:14">
      <c r="A157" s="174" t="s">
        <v>137</v>
      </c>
      <c r="B157" s="174" t="s">
        <v>102</v>
      </c>
      <c r="C157" s="5" t="str">
        <f t="shared" si="12"/>
        <v>PETIOT Jérôme</v>
      </c>
      <c r="D157" s="186" t="s">
        <v>9</v>
      </c>
      <c r="E157" s="143" t="s">
        <v>10</v>
      </c>
      <c r="F157" s="16">
        <f>'joueurs  '!F131</f>
        <v>25.4</v>
      </c>
      <c r="G157" s="32" t="s">
        <v>128</v>
      </c>
      <c r="H157" s="192">
        <v>535805193</v>
      </c>
      <c r="I157" s="141" t="str">
        <f t="shared" si="13"/>
        <v>H3</v>
      </c>
      <c r="J157" s="5">
        <f>'Feuille saisie score '!J131</f>
        <v>7</v>
      </c>
      <c r="K157" s="5">
        <f>'Feuille saisie score '!K131</f>
        <v>19</v>
      </c>
      <c r="L157" s="5">
        <f>'Feuille saisie score '!L131</f>
        <v>5</v>
      </c>
      <c r="M157" s="5">
        <f>'Feuille saisie score '!M131</f>
        <v>20</v>
      </c>
      <c r="N157" s="5">
        <f t="shared" si="14"/>
        <v>39</v>
      </c>
    </row>
    <row r="158" spans="1:14" hidden="1">
      <c r="A158" s="172" t="s">
        <v>328</v>
      </c>
      <c r="B158" s="172" t="s">
        <v>329</v>
      </c>
      <c r="C158" s="5" t="str">
        <f t="shared" si="12"/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 t="shared" si="13"/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 t="shared" si="14"/>
        <v>46</v>
      </c>
    </row>
    <row r="159" spans="1:14">
      <c r="A159" s="172" t="s">
        <v>134</v>
      </c>
      <c r="B159" s="172" t="s">
        <v>135</v>
      </c>
      <c r="C159" s="5" t="str">
        <f t="shared" si="12"/>
        <v>TARDY Yanne</v>
      </c>
      <c r="D159" s="186" t="s">
        <v>9</v>
      </c>
      <c r="E159" s="143" t="s">
        <v>10</v>
      </c>
      <c r="F159" s="16">
        <f>'joueurs  '!F156</f>
        <v>30.3</v>
      </c>
      <c r="G159" s="32" t="s">
        <v>128</v>
      </c>
      <c r="H159" s="192">
        <v>525919240</v>
      </c>
      <c r="I159" s="141" t="str">
        <f t="shared" si="13"/>
        <v>H3</v>
      </c>
      <c r="J159" s="5">
        <f>'Feuille saisie score '!J156</f>
        <v>6</v>
      </c>
      <c r="K159" s="5">
        <f>'Feuille saisie score '!K156</f>
        <v>19</v>
      </c>
      <c r="L159" s="5">
        <f>'Feuille saisie score '!L156</f>
        <v>2</v>
      </c>
      <c r="M159" s="5">
        <f>'Feuille saisie score '!M156</f>
        <v>18</v>
      </c>
      <c r="N159" s="5">
        <f t="shared" si="14"/>
        <v>37</v>
      </c>
    </row>
    <row r="160" spans="1:14" hidden="1">
      <c r="A160" s="174" t="s">
        <v>363</v>
      </c>
      <c r="B160" s="174" t="s">
        <v>364</v>
      </c>
      <c r="C160" s="5" t="str">
        <f t="shared" si="12"/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 t="shared" si="13"/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 t="shared" si="14"/>
        <v>50</v>
      </c>
    </row>
    <row r="161" spans="1:14" hidden="1">
      <c r="A161" s="172" t="s">
        <v>368</v>
      </c>
      <c r="B161" s="172" t="s">
        <v>268</v>
      </c>
      <c r="C161" s="5" t="str">
        <f t="shared" si="12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13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14"/>
        <v>45</v>
      </c>
    </row>
    <row r="162" spans="1:14">
      <c r="A162" s="174" t="s">
        <v>148</v>
      </c>
      <c r="B162" s="174" t="s">
        <v>50</v>
      </c>
      <c r="C162" s="5" t="str">
        <f t="shared" si="12"/>
        <v>BARTHELEMI Philippe</v>
      </c>
      <c r="D162" s="186" t="s">
        <v>9</v>
      </c>
      <c r="E162" s="146" t="s">
        <v>10</v>
      </c>
      <c r="F162" s="16">
        <f>'joueurs  '!F11</f>
        <v>43.1</v>
      </c>
      <c r="G162" s="38" t="s">
        <v>149</v>
      </c>
      <c r="H162" s="192">
        <v>517273355</v>
      </c>
      <c r="I162" s="141" t="str">
        <f t="shared" si="13"/>
        <v>H3</v>
      </c>
      <c r="J162" s="5">
        <f>'Feuille saisie score '!J11</f>
        <v>3</v>
      </c>
      <c r="K162" s="5">
        <f>'Feuille saisie score '!K11</f>
        <v>15</v>
      </c>
      <c r="L162" s="5">
        <f>'Feuille saisie score '!L11</f>
        <v>2</v>
      </c>
      <c r="M162" s="5">
        <f>'Feuille saisie score '!M11</f>
        <v>20</v>
      </c>
      <c r="N162" s="5">
        <f t="shared" si="14"/>
        <v>35</v>
      </c>
    </row>
    <row r="163" spans="1:14" hidden="1">
      <c r="A163" s="172" t="s">
        <v>332</v>
      </c>
      <c r="B163" s="172" t="s">
        <v>106</v>
      </c>
      <c r="C163" s="5" t="str">
        <f t="shared" ref="C163:C194" si="15">A163&amp;" "&amp;B163</f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 t="shared" si="13"/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 t="shared" ref="N163:N194" si="16">K163+M163</f>
        <v>75</v>
      </c>
    </row>
    <row r="164" spans="1:14">
      <c r="A164" s="172" t="s">
        <v>73</v>
      </c>
      <c r="B164" s="172" t="s">
        <v>74</v>
      </c>
      <c r="C164" s="5" t="str">
        <f t="shared" si="15"/>
        <v>LALANNE Franck</v>
      </c>
      <c r="D164" s="186" t="s">
        <v>9</v>
      </c>
      <c r="E164" s="95" t="s">
        <v>10</v>
      </c>
      <c r="F164" s="16">
        <f>'joueurs  '!F87</f>
        <v>24.8</v>
      </c>
      <c r="G164" s="14" t="s">
        <v>60</v>
      </c>
      <c r="H164" s="192">
        <v>543213165</v>
      </c>
      <c r="I164" s="141" t="str">
        <f t="shared" si="13"/>
        <v>H3</v>
      </c>
      <c r="J164" s="5">
        <f>'Feuille saisie score '!J87</f>
        <v>4</v>
      </c>
      <c r="K164" s="5">
        <f>'Feuille saisie score '!K87</f>
        <v>13</v>
      </c>
      <c r="L164" s="5">
        <f>'Feuille saisie score '!L87</f>
        <v>5</v>
      </c>
      <c r="M164" s="5">
        <f>'Feuille saisie score '!M87</f>
        <v>19</v>
      </c>
      <c r="N164" s="5">
        <f t="shared" si="16"/>
        <v>32</v>
      </c>
    </row>
    <row r="165" spans="1:14">
      <c r="A165" s="172" t="s">
        <v>224</v>
      </c>
      <c r="B165" s="172" t="s">
        <v>225</v>
      </c>
      <c r="C165" s="5" t="str">
        <f t="shared" si="15"/>
        <v>PENIN Nicolas</v>
      </c>
      <c r="D165" s="186" t="s">
        <v>9</v>
      </c>
      <c r="E165" s="149" t="s">
        <v>10</v>
      </c>
      <c r="F165" s="16">
        <f>'joueurs  '!F129</f>
        <v>27.8</v>
      </c>
      <c r="G165" s="57" t="s">
        <v>213</v>
      </c>
      <c r="H165" s="192">
        <v>531464238</v>
      </c>
      <c r="I165" s="141" t="str">
        <f t="shared" si="13"/>
        <v>H3</v>
      </c>
      <c r="J165" s="5">
        <f>'Feuille saisie score '!J129</f>
        <v>5</v>
      </c>
      <c r="K165" s="5">
        <f>'Feuille saisie score '!K129</f>
        <v>19</v>
      </c>
      <c r="L165" s="5">
        <f>'Feuille saisie score '!L129</f>
        <v>0</v>
      </c>
      <c r="M165" s="5">
        <f>'Feuille saisie score '!M129</f>
        <v>0</v>
      </c>
      <c r="N165" s="5">
        <f t="shared" si="16"/>
        <v>19</v>
      </c>
    </row>
    <row r="166" spans="1:14" hidden="1">
      <c r="A166" s="172" t="s">
        <v>402</v>
      </c>
      <c r="B166" s="172" t="s">
        <v>50</v>
      </c>
      <c r="C166" s="5" t="str">
        <f t="shared" ref="C166:C169" si="17">A166&amp;" "&amp;B166</f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 t="shared" ref="I166:I169" si="18">IF(E166="H",IF(F166&lt;15.5,"H1",IF(F166&lt;24.5,"H2","H3")),IF(E166="F",IF(F166&lt;24.5,"F1","F2"),""))</f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 t="shared" ref="N166:N169" si="19">K166+M166</f>
        <v>55</v>
      </c>
    </row>
    <row r="167" spans="1:14" ht="15.75" hidden="1">
      <c r="A167" s="185" t="s">
        <v>75</v>
      </c>
      <c r="B167" s="185" t="s">
        <v>76</v>
      </c>
      <c r="C167" s="5" t="str">
        <f t="shared" si="17"/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si="18"/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si="19"/>
        <v>49</v>
      </c>
    </row>
    <row r="168" spans="1:14" hidden="1">
      <c r="A168" s="177" t="s">
        <v>302</v>
      </c>
      <c r="B168" s="177" t="s">
        <v>303</v>
      </c>
      <c r="C168" s="5" t="str">
        <f t="shared" si="17"/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 t="shared" si="18"/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 t="shared" si="19"/>
        <v>64</v>
      </c>
    </row>
    <row r="169" spans="1:14" hidden="1">
      <c r="A169" s="172" t="s">
        <v>235</v>
      </c>
      <c r="B169" s="172" t="s">
        <v>236</v>
      </c>
      <c r="C169" s="5" t="str">
        <f t="shared" si="17"/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si="18"/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si="19"/>
        <v>54</v>
      </c>
    </row>
  </sheetData>
  <autoFilter ref="A2:N169">
    <filterColumn colId="3">
      <filters>
        <filter val="R"/>
        <filter val="S"/>
      </filters>
    </filterColumn>
    <filterColumn colId="4">
      <filters>
        <filter val="H"/>
      </filters>
    </filterColumn>
    <filterColumn colId="8">
      <filters>
        <filter val="H3"/>
      </filters>
    </filterColumn>
    <sortState ref="A3:N165">
      <sortCondition descending="1" ref="N2:N169"/>
    </sortState>
  </autoFilter>
  <mergeCells count="1">
    <mergeCell ref="C1:G1"/>
  </mergeCells>
  <conditionalFormatting sqref="I2:I1048576">
    <cfRule type="cellIs" dxfId="187" priority="5" operator="equal">
      <formula>"F2"</formula>
    </cfRule>
    <cfRule type="cellIs" dxfId="186" priority="6" operator="equal">
      <formula>"F1"</formula>
    </cfRule>
    <cfRule type="cellIs" dxfId="185" priority="7" operator="equal">
      <formula>"H3"</formula>
    </cfRule>
    <cfRule type="cellIs" dxfId="184" priority="8" operator="equal">
      <formula>"H2"</formula>
    </cfRule>
    <cfRule type="cellIs" dxfId="183" priority="9" operator="equal">
      <formula>"H1"</formula>
    </cfRule>
  </conditionalFormatting>
  <conditionalFormatting sqref="D2:D1048576">
    <cfRule type="cellIs" dxfId="182" priority="4" operator="equal">
      <formula>"E"</formula>
    </cfRule>
  </conditionalFormatting>
  <conditionalFormatting sqref="E2:E1048576">
    <cfRule type="cellIs" dxfId="181" priority="1" operator="equal">
      <formula>"H"</formula>
    </cfRule>
    <cfRule type="cellIs" dxfId="180" priority="2" operator="equal">
      <formula>"F"</formula>
    </cfRule>
    <cfRule type="cellIs" priority="3" operator="equal">
      <formula>"F"</formula>
    </cfRule>
  </conditionalFormatting>
  <dataValidations count="3">
    <dataValidation allowBlank="1" showInputMessage="1" showErrorMessage="1" errorTitle="mauvaise saisie" error="F pour Femme_x000a_H pour Homme" promptTitle="SAISIE OBLIGATOIRE SVP" prompt="merci !" sqref="E142:E143"/>
    <dataValidation type="list" allowBlank="1" showInputMessage="1" showErrorMessage="1" sqref="E168:E169 E122:E141 E51:E63 E144:E166 E3:E31 E81:E117">
      <formula1>"F,H"</formula1>
    </dataValidation>
    <dataValidation type="list" allowBlank="1" showInputMessage="1" showErrorMessage="1" sqref="D122:D138 D161:D167 D51:D63 D144:D158 D3:D31 D81:D117">
      <formula1>"S,E"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0" workbookViewId="0">
      <selection activeCell="I9" sqref="I9"/>
    </sheetView>
  </sheetViews>
  <sheetFormatPr baseColWidth="10" defaultColWidth="12.140625" defaultRowHeight="21"/>
  <cols>
    <col min="1" max="1" width="9" style="249" customWidth="1"/>
    <col min="2" max="2" width="24.85546875" customWidth="1"/>
    <col min="3" max="3" width="8.42578125" customWidth="1"/>
    <col min="4" max="5" width="12.140625" customWidth="1"/>
    <col min="6" max="6" width="14.85546875" customWidth="1"/>
    <col min="8" max="8" width="20.28515625" customWidth="1"/>
    <col min="12" max="12" width="16.42578125" style="238" customWidth="1"/>
    <col min="13" max="13" width="15" customWidth="1"/>
  </cols>
  <sheetData>
    <row r="1" spans="1:13" ht="2.25" customHeight="1">
      <c r="A1" s="323" t="s">
        <v>498</v>
      </c>
      <c r="B1" s="324"/>
      <c r="C1" s="324"/>
      <c r="D1" s="324"/>
      <c r="E1" s="324"/>
      <c r="F1" s="324"/>
      <c r="G1" s="324"/>
      <c r="H1" s="325"/>
    </row>
    <row r="2" spans="1:13" ht="91.5" customHeight="1" thickBot="1">
      <c r="A2" s="326"/>
      <c r="B2" s="327"/>
      <c r="C2" s="327"/>
      <c r="D2" s="327"/>
      <c r="E2" s="327"/>
      <c r="F2" s="327"/>
      <c r="G2" s="327"/>
      <c r="H2" s="328"/>
    </row>
    <row r="3" spans="1:13" ht="21.75" thickBot="1">
      <c r="B3" s="295" t="s">
        <v>484</v>
      </c>
      <c r="C3" s="296" t="s">
        <v>453</v>
      </c>
      <c r="D3" s="297" t="s">
        <v>467</v>
      </c>
      <c r="E3" s="298" t="s">
        <v>445</v>
      </c>
      <c r="F3" s="279" t="s">
        <v>485</v>
      </c>
      <c r="G3" s="279" t="s">
        <v>483</v>
      </c>
      <c r="H3" s="280" t="s">
        <v>497</v>
      </c>
      <c r="K3" s="259" t="s">
        <v>467</v>
      </c>
      <c r="L3" s="278" t="s">
        <v>496</v>
      </c>
      <c r="M3" s="278" t="s">
        <v>485</v>
      </c>
    </row>
    <row r="4" spans="1:13" ht="21.75" thickBot="1">
      <c r="A4" s="250" t="s">
        <v>442</v>
      </c>
      <c r="B4" s="5" t="s">
        <v>529</v>
      </c>
      <c r="C4" s="16">
        <v>11.2</v>
      </c>
      <c r="D4" s="163" t="s">
        <v>14</v>
      </c>
      <c r="E4" s="141" t="s">
        <v>442</v>
      </c>
      <c r="F4" s="256" t="s">
        <v>486</v>
      </c>
      <c r="G4" s="255">
        <v>1</v>
      </c>
      <c r="H4" s="254">
        <v>6</v>
      </c>
      <c r="K4" s="260" t="s">
        <v>391</v>
      </c>
      <c r="L4" s="141">
        <f>SUMIF($D$4:$D$53,K4,$H$4:$H$53)</f>
        <v>1</v>
      </c>
      <c r="M4" s="281">
        <f>RANK(L4,$L$4:$L$53,0)</f>
        <v>10</v>
      </c>
    </row>
    <row r="5" spans="1:13">
      <c r="B5" s="5" t="s">
        <v>530</v>
      </c>
      <c r="C5" s="16">
        <v>10.3</v>
      </c>
      <c r="D5" s="57" t="s">
        <v>213</v>
      </c>
      <c r="E5" s="141" t="s">
        <v>442</v>
      </c>
      <c r="F5" s="253"/>
      <c r="G5" s="251">
        <v>2</v>
      </c>
      <c r="H5" s="141">
        <v>3</v>
      </c>
      <c r="K5" s="261" t="s">
        <v>255</v>
      </c>
      <c r="L5" s="141">
        <f t="shared" ref="L5:L28" si="0">SUMIF($D$4:$D$53,K5,$H$4:$H$53)</f>
        <v>0</v>
      </c>
      <c r="M5" s="281">
        <f t="shared" ref="M5:M28" si="1">RANK(L5,$L$4:$L$53,0)</f>
        <v>11</v>
      </c>
    </row>
    <row r="6" spans="1:13">
      <c r="B6" s="5" t="s">
        <v>531</v>
      </c>
      <c r="C6" s="16">
        <v>21.3</v>
      </c>
      <c r="D6" s="74" t="s">
        <v>156</v>
      </c>
      <c r="E6" s="141" t="s">
        <v>442</v>
      </c>
      <c r="F6" s="252"/>
      <c r="G6" s="251">
        <v>3</v>
      </c>
      <c r="H6" s="141">
        <v>2</v>
      </c>
      <c r="K6" s="262" t="s">
        <v>264</v>
      </c>
      <c r="L6" s="141">
        <f t="shared" si="0"/>
        <v>0</v>
      </c>
      <c r="M6" s="281">
        <f t="shared" si="1"/>
        <v>11</v>
      </c>
    </row>
    <row r="7" spans="1:13">
      <c r="B7" s="5" t="s">
        <v>532</v>
      </c>
      <c r="C7" s="16">
        <v>18.7</v>
      </c>
      <c r="D7" s="14" t="s">
        <v>60</v>
      </c>
      <c r="E7" s="141" t="s">
        <v>442</v>
      </c>
      <c r="F7" s="252"/>
      <c r="G7" s="251">
        <v>4</v>
      </c>
      <c r="H7" s="141">
        <v>1</v>
      </c>
      <c r="K7" s="260" t="s">
        <v>298</v>
      </c>
      <c r="L7" s="141">
        <f t="shared" si="0"/>
        <v>6</v>
      </c>
      <c r="M7" s="281">
        <f t="shared" si="1"/>
        <v>8</v>
      </c>
    </row>
    <row r="8" spans="1:13" ht="21.75" thickBot="1">
      <c r="B8" s="5" t="s">
        <v>560</v>
      </c>
      <c r="C8" s="16">
        <v>16</v>
      </c>
      <c r="D8" s="80" t="s">
        <v>190</v>
      </c>
      <c r="E8" s="141" t="s">
        <v>442</v>
      </c>
      <c r="F8" s="258"/>
      <c r="G8" s="251">
        <v>5</v>
      </c>
      <c r="H8" s="141">
        <v>0</v>
      </c>
      <c r="K8" s="263" t="s">
        <v>276</v>
      </c>
      <c r="L8" s="141">
        <f t="shared" si="0"/>
        <v>0</v>
      </c>
      <c r="M8" s="281">
        <f t="shared" si="1"/>
        <v>11</v>
      </c>
    </row>
    <row r="9" spans="1:13" ht="21.75" thickBot="1">
      <c r="B9" s="5" t="s">
        <v>529</v>
      </c>
      <c r="C9" s="16">
        <v>11.2</v>
      </c>
      <c r="D9" s="163" t="s">
        <v>14</v>
      </c>
      <c r="E9" s="141" t="s">
        <v>442</v>
      </c>
      <c r="F9" s="256" t="s">
        <v>487</v>
      </c>
      <c r="G9" s="257">
        <v>1</v>
      </c>
      <c r="H9" s="141">
        <v>6</v>
      </c>
      <c r="K9" s="261" t="s">
        <v>213</v>
      </c>
      <c r="L9" s="141">
        <f t="shared" si="0"/>
        <v>6</v>
      </c>
      <c r="M9" s="281">
        <f t="shared" si="1"/>
        <v>8</v>
      </c>
    </row>
    <row r="10" spans="1:13">
      <c r="B10" s="5" t="s">
        <v>530</v>
      </c>
      <c r="C10" s="16">
        <v>10.3</v>
      </c>
      <c r="D10" s="57" t="s">
        <v>213</v>
      </c>
      <c r="E10" s="141" t="s">
        <v>442</v>
      </c>
      <c r="F10" s="253"/>
      <c r="G10" s="251">
        <v>2</v>
      </c>
      <c r="H10" s="141">
        <v>3</v>
      </c>
      <c r="K10" s="260" t="s">
        <v>488</v>
      </c>
      <c r="L10" s="141">
        <f t="shared" si="0"/>
        <v>0</v>
      </c>
      <c r="M10" s="281">
        <f t="shared" si="1"/>
        <v>11</v>
      </c>
    </row>
    <row r="11" spans="1:13">
      <c r="B11" s="5" t="s">
        <v>531</v>
      </c>
      <c r="C11" s="16">
        <v>21.3</v>
      </c>
      <c r="D11" s="74" t="s">
        <v>156</v>
      </c>
      <c r="E11" s="141" t="s">
        <v>442</v>
      </c>
      <c r="F11" s="252"/>
      <c r="G11" s="251">
        <v>3</v>
      </c>
      <c r="H11" s="141">
        <v>2</v>
      </c>
      <c r="K11" s="264" t="s">
        <v>306</v>
      </c>
      <c r="L11" s="141">
        <f t="shared" si="0"/>
        <v>0</v>
      </c>
      <c r="M11" s="281">
        <f t="shared" si="1"/>
        <v>11</v>
      </c>
    </row>
    <row r="12" spans="1:13">
      <c r="B12" s="5" t="s">
        <v>533</v>
      </c>
      <c r="C12" s="16">
        <v>23.6</v>
      </c>
      <c r="D12" s="74" t="s">
        <v>156</v>
      </c>
      <c r="E12" s="141" t="s">
        <v>442</v>
      </c>
      <c r="F12" s="252"/>
      <c r="G12" s="251">
        <v>4</v>
      </c>
      <c r="H12" s="141">
        <v>1</v>
      </c>
      <c r="K12" s="265" t="s">
        <v>78</v>
      </c>
      <c r="L12" s="141">
        <f t="shared" si="0"/>
        <v>55</v>
      </c>
      <c r="M12" s="281">
        <f t="shared" si="1"/>
        <v>2</v>
      </c>
    </row>
    <row r="13" spans="1:13" ht="21.75" thickBot="1">
      <c r="B13" s="5" t="s">
        <v>534</v>
      </c>
      <c r="C13" s="16">
        <v>23.3</v>
      </c>
      <c r="D13" s="14" t="s">
        <v>298</v>
      </c>
      <c r="E13" s="141" t="s">
        <v>442</v>
      </c>
      <c r="F13" s="258"/>
      <c r="G13" s="251">
        <v>5</v>
      </c>
      <c r="H13" s="141">
        <v>0</v>
      </c>
      <c r="K13" s="266" t="s">
        <v>489</v>
      </c>
      <c r="L13" s="141">
        <f t="shared" si="0"/>
        <v>0</v>
      </c>
      <c r="M13" s="281">
        <f t="shared" si="1"/>
        <v>11</v>
      </c>
    </row>
    <row r="14" spans="1:13" ht="21.75" thickBot="1">
      <c r="A14" s="250" t="s">
        <v>443</v>
      </c>
      <c r="B14" s="5" t="s">
        <v>535</v>
      </c>
      <c r="C14" s="16">
        <v>27.3</v>
      </c>
      <c r="D14" s="89" t="s">
        <v>341</v>
      </c>
      <c r="E14" s="141" t="s">
        <v>443</v>
      </c>
      <c r="F14" s="256" t="s">
        <v>486</v>
      </c>
      <c r="G14" s="257">
        <v>1</v>
      </c>
      <c r="H14" s="141">
        <v>11</v>
      </c>
      <c r="K14" s="267" t="s">
        <v>139</v>
      </c>
      <c r="L14" s="141">
        <f t="shared" si="0"/>
        <v>15</v>
      </c>
      <c r="M14" s="281">
        <f t="shared" si="1"/>
        <v>6</v>
      </c>
    </row>
    <row r="15" spans="1:13">
      <c r="B15" s="5" t="s">
        <v>536</v>
      </c>
      <c r="C15" s="16">
        <v>38.799999999999997</v>
      </c>
      <c r="D15" s="35" t="s">
        <v>323</v>
      </c>
      <c r="E15" s="141" t="s">
        <v>443</v>
      </c>
      <c r="F15" s="253"/>
      <c r="G15" s="251">
        <v>2</v>
      </c>
      <c r="H15" s="141">
        <v>5</v>
      </c>
      <c r="K15" s="268" t="s">
        <v>495</v>
      </c>
      <c r="L15" s="141">
        <f t="shared" si="0"/>
        <v>0</v>
      </c>
      <c r="M15" s="281">
        <f t="shared" si="1"/>
        <v>11</v>
      </c>
    </row>
    <row r="16" spans="1:13">
      <c r="B16" s="5" t="s">
        <v>537</v>
      </c>
      <c r="C16" s="16">
        <v>41.7</v>
      </c>
      <c r="D16" s="35" t="s">
        <v>139</v>
      </c>
      <c r="E16" s="141" t="s">
        <v>443</v>
      </c>
      <c r="F16" s="252"/>
      <c r="G16" s="251">
        <v>3</v>
      </c>
      <c r="H16" s="141">
        <v>3</v>
      </c>
      <c r="K16" s="269" t="s">
        <v>149</v>
      </c>
      <c r="L16" s="141">
        <f t="shared" si="0"/>
        <v>7</v>
      </c>
      <c r="M16" s="281">
        <f t="shared" si="1"/>
        <v>7</v>
      </c>
    </row>
    <row r="17" spans="1:13">
      <c r="B17" s="5" t="s">
        <v>538</v>
      </c>
      <c r="C17" s="16">
        <v>39.799999999999997</v>
      </c>
      <c r="D17" s="14" t="s">
        <v>60</v>
      </c>
      <c r="E17" s="141" t="s">
        <v>443</v>
      </c>
      <c r="F17" s="252"/>
      <c r="G17" s="251">
        <v>4</v>
      </c>
      <c r="H17" s="141">
        <v>1</v>
      </c>
      <c r="K17" s="270" t="s">
        <v>228</v>
      </c>
      <c r="L17" s="141">
        <f t="shared" si="0"/>
        <v>0</v>
      </c>
      <c r="M17" s="281">
        <f t="shared" si="1"/>
        <v>11</v>
      </c>
    </row>
    <row r="18" spans="1:13" ht="21.75" thickBot="1">
      <c r="B18" s="5" t="s">
        <v>539</v>
      </c>
      <c r="C18" s="16">
        <v>36.4</v>
      </c>
      <c r="D18" s="57" t="s">
        <v>213</v>
      </c>
      <c r="E18" s="141" t="s">
        <v>443</v>
      </c>
      <c r="F18" s="258"/>
      <c r="G18" s="251">
        <v>5</v>
      </c>
      <c r="H18" s="141">
        <v>0</v>
      </c>
      <c r="K18" s="271" t="s">
        <v>365</v>
      </c>
      <c r="L18" s="141">
        <f t="shared" si="0"/>
        <v>18</v>
      </c>
      <c r="M18" s="281">
        <f t="shared" si="1"/>
        <v>5</v>
      </c>
    </row>
    <row r="19" spans="1:13" ht="21.75" thickBot="1">
      <c r="B19" s="5" t="s">
        <v>536</v>
      </c>
      <c r="C19" s="16">
        <v>38.799999999999997</v>
      </c>
      <c r="D19" s="35" t="s">
        <v>323</v>
      </c>
      <c r="E19" s="141" t="s">
        <v>443</v>
      </c>
      <c r="F19" s="256" t="s">
        <v>487</v>
      </c>
      <c r="G19" s="257">
        <v>1</v>
      </c>
      <c r="H19" s="141">
        <v>11</v>
      </c>
      <c r="K19" s="272" t="s">
        <v>14</v>
      </c>
      <c r="L19" s="141">
        <f t="shared" si="0"/>
        <v>97</v>
      </c>
      <c r="M19" s="281">
        <f t="shared" si="1"/>
        <v>1</v>
      </c>
    </row>
    <row r="20" spans="1:13">
      <c r="B20" s="5" t="s">
        <v>535</v>
      </c>
      <c r="C20" s="16">
        <v>27.3</v>
      </c>
      <c r="D20" s="89" t="s">
        <v>341</v>
      </c>
      <c r="E20" s="141" t="s">
        <v>443</v>
      </c>
      <c r="F20" s="253"/>
      <c r="G20" s="251">
        <v>2</v>
      </c>
      <c r="H20" s="141">
        <v>5</v>
      </c>
      <c r="K20" s="263" t="s">
        <v>156</v>
      </c>
      <c r="L20" s="141">
        <f t="shared" si="0"/>
        <v>35</v>
      </c>
      <c r="M20" s="281">
        <f t="shared" si="1"/>
        <v>3</v>
      </c>
    </row>
    <row r="21" spans="1:13">
      <c r="B21" s="5" t="s">
        <v>537</v>
      </c>
      <c r="C21" s="16">
        <v>41.7</v>
      </c>
      <c r="D21" s="35" t="s">
        <v>139</v>
      </c>
      <c r="E21" s="141" t="s">
        <v>443</v>
      </c>
      <c r="F21" s="252"/>
      <c r="G21" s="251">
        <v>3</v>
      </c>
      <c r="H21" s="141">
        <v>3</v>
      </c>
      <c r="K21" s="267" t="s">
        <v>491</v>
      </c>
      <c r="L21" s="141">
        <f t="shared" si="0"/>
        <v>0</v>
      </c>
      <c r="M21" s="281">
        <f t="shared" si="1"/>
        <v>11</v>
      </c>
    </row>
    <row r="22" spans="1:13">
      <c r="B22" s="5" t="s">
        <v>540</v>
      </c>
      <c r="C22" s="16">
        <v>49</v>
      </c>
      <c r="D22" s="14" t="s">
        <v>60</v>
      </c>
      <c r="E22" s="141" t="s">
        <v>443</v>
      </c>
      <c r="F22" s="252"/>
      <c r="G22" s="251">
        <v>4</v>
      </c>
      <c r="H22" s="141">
        <v>1</v>
      </c>
      <c r="K22" s="273" t="s">
        <v>11</v>
      </c>
      <c r="L22" s="141">
        <f t="shared" si="0"/>
        <v>0</v>
      </c>
      <c r="M22" s="281">
        <f t="shared" si="1"/>
        <v>11</v>
      </c>
    </row>
    <row r="23" spans="1:13" ht="21.75" thickBot="1">
      <c r="B23" s="5" t="s">
        <v>538</v>
      </c>
      <c r="C23" s="16">
        <v>39.799999999999997</v>
      </c>
      <c r="D23" s="14" t="s">
        <v>60</v>
      </c>
      <c r="E23" s="141" t="s">
        <v>443</v>
      </c>
      <c r="F23" s="258"/>
      <c r="G23" s="251">
        <v>5</v>
      </c>
      <c r="H23" s="141">
        <v>0</v>
      </c>
      <c r="K23" s="264" t="s">
        <v>190</v>
      </c>
      <c r="L23" s="141">
        <f t="shared" si="0"/>
        <v>0</v>
      </c>
      <c r="M23" s="281">
        <f t="shared" si="1"/>
        <v>11</v>
      </c>
    </row>
    <row r="24" spans="1:13" ht="21.75" thickBot="1">
      <c r="A24" s="250" t="s">
        <v>439</v>
      </c>
      <c r="B24" s="5" t="s">
        <v>541</v>
      </c>
      <c r="C24" s="16">
        <v>3.2</v>
      </c>
      <c r="D24" s="66" t="s">
        <v>244</v>
      </c>
      <c r="E24" s="141" t="s">
        <v>439</v>
      </c>
      <c r="F24" s="256" t="s">
        <v>486</v>
      </c>
      <c r="G24" s="257">
        <v>1</v>
      </c>
      <c r="H24" s="141">
        <v>21</v>
      </c>
      <c r="K24" s="274" t="s">
        <v>492</v>
      </c>
      <c r="L24" s="141">
        <f t="shared" si="0"/>
        <v>0</v>
      </c>
      <c r="M24" s="281">
        <f t="shared" si="1"/>
        <v>11</v>
      </c>
    </row>
    <row r="25" spans="1:13">
      <c r="B25" s="5" t="s">
        <v>542</v>
      </c>
      <c r="C25" s="16">
        <v>10.6</v>
      </c>
      <c r="D25" s="74" t="s">
        <v>156</v>
      </c>
      <c r="E25" s="141" t="s">
        <v>439</v>
      </c>
      <c r="F25" s="253"/>
      <c r="G25" s="251">
        <v>2</v>
      </c>
      <c r="H25" s="141">
        <v>11</v>
      </c>
      <c r="K25" s="275" t="s">
        <v>494</v>
      </c>
      <c r="L25" s="141">
        <f t="shared" si="0"/>
        <v>0</v>
      </c>
      <c r="M25" s="281">
        <f t="shared" si="1"/>
        <v>11</v>
      </c>
    </row>
    <row r="26" spans="1:13">
      <c r="B26" s="5" t="s">
        <v>543</v>
      </c>
      <c r="C26" s="16">
        <v>15.1</v>
      </c>
      <c r="D26" s="35" t="s">
        <v>323</v>
      </c>
      <c r="E26" s="141" t="s">
        <v>439</v>
      </c>
      <c r="F26" s="252"/>
      <c r="G26" s="251">
        <v>3</v>
      </c>
      <c r="H26" s="141">
        <v>5</v>
      </c>
      <c r="K26" s="276" t="s">
        <v>341</v>
      </c>
      <c r="L26" s="141">
        <f t="shared" si="0"/>
        <v>25</v>
      </c>
      <c r="M26" s="281">
        <f t="shared" si="1"/>
        <v>4</v>
      </c>
    </row>
    <row r="27" spans="1:13">
      <c r="B27" s="5" t="s">
        <v>544</v>
      </c>
      <c r="C27" s="16">
        <v>9.4</v>
      </c>
      <c r="D27" s="14" t="s">
        <v>298</v>
      </c>
      <c r="E27" s="141" t="s">
        <v>439</v>
      </c>
      <c r="F27" s="252"/>
      <c r="G27" s="251">
        <v>4</v>
      </c>
      <c r="H27" s="141">
        <v>3</v>
      </c>
      <c r="K27" s="277" t="s">
        <v>490</v>
      </c>
      <c r="L27" s="141">
        <f t="shared" si="0"/>
        <v>0</v>
      </c>
      <c r="M27" s="281">
        <f t="shared" si="1"/>
        <v>11</v>
      </c>
    </row>
    <row r="28" spans="1:13" ht="21.75" thickBot="1">
      <c r="B28" s="5" t="s">
        <v>545</v>
      </c>
      <c r="C28" s="16">
        <v>8.4</v>
      </c>
      <c r="D28" s="89" t="s">
        <v>341</v>
      </c>
      <c r="E28" s="141" t="s">
        <v>439</v>
      </c>
      <c r="F28" s="258"/>
      <c r="G28" s="251">
        <v>5</v>
      </c>
      <c r="H28" s="141">
        <v>1</v>
      </c>
      <c r="K28" s="265" t="s">
        <v>493</v>
      </c>
      <c r="L28" s="141">
        <f t="shared" si="0"/>
        <v>0</v>
      </c>
      <c r="M28" s="281">
        <f t="shared" si="1"/>
        <v>11</v>
      </c>
    </row>
    <row r="29" spans="1:13" ht="21.75" thickBot="1">
      <c r="B29" s="5" t="s">
        <v>543</v>
      </c>
      <c r="C29" s="16">
        <v>15.1</v>
      </c>
      <c r="D29" s="35" t="s">
        <v>323</v>
      </c>
      <c r="E29" s="141" t="s">
        <v>439</v>
      </c>
      <c r="F29" s="256" t="s">
        <v>487</v>
      </c>
      <c r="G29" s="257">
        <v>1</v>
      </c>
      <c r="H29" s="141">
        <v>21</v>
      </c>
    </row>
    <row r="30" spans="1:13">
      <c r="B30" s="5" t="s">
        <v>542</v>
      </c>
      <c r="C30" s="16">
        <v>10.6</v>
      </c>
      <c r="D30" s="74" t="s">
        <v>156</v>
      </c>
      <c r="E30" s="141" t="s">
        <v>439</v>
      </c>
      <c r="F30" s="253"/>
      <c r="G30" s="251">
        <v>2</v>
      </c>
      <c r="H30" s="141">
        <v>11</v>
      </c>
    </row>
    <row r="31" spans="1:13">
      <c r="B31" s="5" t="s">
        <v>546</v>
      </c>
      <c r="C31" s="16">
        <v>15.4</v>
      </c>
      <c r="D31" s="86" t="s">
        <v>78</v>
      </c>
      <c r="E31" s="141" t="s">
        <v>439</v>
      </c>
      <c r="F31" s="252"/>
      <c r="G31" s="251">
        <v>3</v>
      </c>
      <c r="H31" s="141">
        <v>5</v>
      </c>
    </row>
    <row r="32" spans="1:13">
      <c r="B32" s="5" t="s">
        <v>544</v>
      </c>
      <c r="C32" s="16">
        <v>9.4</v>
      </c>
      <c r="D32" s="14" t="s">
        <v>298</v>
      </c>
      <c r="E32" s="141" t="s">
        <v>439</v>
      </c>
      <c r="F32" s="252"/>
      <c r="G32" s="251">
        <v>4</v>
      </c>
      <c r="H32" s="141">
        <v>3</v>
      </c>
    </row>
    <row r="33" spans="1:8" ht="21.75" thickBot="1">
      <c r="B33" s="5" t="s">
        <v>547</v>
      </c>
      <c r="C33" s="16">
        <v>14.5</v>
      </c>
      <c r="D33" s="14" t="s">
        <v>391</v>
      </c>
      <c r="E33" s="141" t="s">
        <v>439</v>
      </c>
      <c r="F33" s="258"/>
      <c r="G33" s="251">
        <v>5</v>
      </c>
      <c r="H33" s="141">
        <v>1</v>
      </c>
    </row>
    <row r="34" spans="1:8" ht="21.75" thickBot="1">
      <c r="A34" s="250" t="s">
        <v>440</v>
      </c>
      <c r="B34" s="5" t="s">
        <v>548</v>
      </c>
      <c r="C34" s="16">
        <v>15.7</v>
      </c>
      <c r="D34" s="86" t="s">
        <v>78</v>
      </c>
      <c r="E34" s="141" t="s">
        <v>440</v>
      </c>
      <c r="F34" s="256" t="s">
        <v>486</v>
      </c>
      <c r="G34" s="257">
        <v>1</v>
      </c>
      <c r="H34" s="141">
        <v>32</v>
      </c>
    </row>
    <row r="35" spans="1:8">
      <c r="B35" s="5" t="s">
        <v>549</v>
      </c>
      <c r="C35" s="16">
        <v>15.9</v>
      </c>
      <c r="D35" s="90" t="s">
        <v>365</v>
      </c>
      <c r="E35" s="141" t="s">
        <v>440</v>
      </c>
      <c r="F35" s="253"/>
      <c r="G35" s="251">
        <v>2</v>
      </c>
      <c r="H35" s="141">
        <v>16</v>
      </c>
    </row>
    <row r="36" spans="1:8">
      <c r="B36" s="5" t="s">
        <v>550</v>
      </c>
      <c r="C36" s="16">
        <v>22.6</v>
      </c>
      <c r="D36" s="163" t="s">
        <v>14</v>
      </c>
      <c r="E36" s="141" t="s">
        <v>440</v>
      </c>
      <c r="F36" s="252"/>
      <c r="G36" s="251">
        <v>3</v>
      </c>
      <c r="H36" s="141">
        <v>8</v>
      </c>
    </row>
    <row r="37" spans="1:8">
      <c r="B37" s="5" t="s">
        <v>551</v>
      </c>
      <c r="C37" s="16">
        <v>19.2</v>
      </c>
      <c r="D37" s="66" t="s">
        <v>244</v>
      </c>
      <c r="E37" s="141" t="s">
        <v>440</v>
      </c>
      <c r="F37" s="252"/>
      <c r="G37" s="251">
        <v>4</v>
      </c>
      <c r="H37" s="141">
        <v>4</v>
      </c>
    </row>
    <row r="38" spans="1:8" ht="21.75" thickBot="1">
      <c r="B38" s="5" t="s">
        <v>552</v>
      </c>
      <c r="C38" s="16">
        <v>17.5</v>
      </c>
      <c r="D38" s="169" t="s">
        <v>384</v>
      </c>
      <c r="E38" s="141" t="s">
        <v>440</v>
      </c>
      <c r="F38" s="258"/>
      <c r="G38" s="251">
        <v>5</v>
      </c>
      <c r="H38" s="141">
        <v>2</v>
      </c>
    </row>
    <row r="39" spans="1:8" ht="21.75" thickBot="1">
      <c r="B39" s="5" t="s">
        <v>550</v>
      </c>
      <c r="C39" s="16">
        <v>22.6</v>
      </c>
      <c r="D39" s="163" t="s">
        <v>14</v>
      </c>
      <c r="E39" s="141" t="s">
        <v>440</v>
      </c>
      <c r="F39" s="256" t="s">
        <v>487</v>
      </c>
      <c r="G39" s="257">
        <v>1</v>
      </c>
      <c r="H39" s="141">
        <v>32</v>
      </c>
    </row>
    <row r="40" spans="1:8">
      <c r="B40" s="5" t="s">
        <v>548</v>
      </c>
      <c r="C40" s="16">
        <v>15.7</v>
      </c>
      <c r="D40" s="86" t="s">
        <v>78</v>
      </c>
      <c r="E40" s="141" t="s">
        <v>440</v>
      </c>
      <c r="F40" s="253"/>
      <c r="G40" s="251">
        <v>2</v>
      </c>
      <c r="H40" s="141">
        <v>16</v>
      </c>
    </row>
    <row r="41" spans="1:8">
      <c r="B41" s="5" t="s">
        <v>553</v>
      </c>
      <c r="C41" s="16">
        <v>21.5</v>
      </c>
      <c r="D41" s="89" t="s">
        <v>341</v>
      </c>
      <c r="E41" s="141" t="s">
        <v>440</v>
      </c>
      <c r="F41" s="252"/>
      <c r="G41" s="251">
        <v>3</v>
      </c>
      <c r="H41" s="141">
        <v>8</v>
      </c>
    </row>
    <row r="42" spans="1:8">
      <c r="B42" s="5" t="s">
        <v>551</v>
      </c>
      <c r="C42" s="16">
        <v>19.2</v>
      </c>
      <c r="D42" s="66" t="s">
        <v>244</v>
      </c>
      <c r="E42" s="141" t="s">
        <v>440</v>
      </c>
      <c r="F42" s="252"/>
      <c r="G42" s="251">
        <v>4</v>
      </c>
      <c r="H42" s="141">
        <v>4</v>
      </c>
    </row>
    <row r="43" spans="1:8" ht="21.75" thickBot="1">
      <c r="B43" s="5" t="s">
        <v>549</v>
      </c>
      <c r="C43" s="16">
        <v>15.9</v>
      </c>
      <c r="D43" s="90" t="s">
        <v>365</v>
      </c>
      <c r="E43" s="141" t="s">
        <v>440</v>
      </c>
      <c r="F43" s="258"/>
      <c r="G43" s="251">
        <v>5</v>
      </c>
      <c r="H43" s="141">
        <v>2</v>
      </c>
    </row>
    <row r="44" spans="1:8" ht="21.75" thickBot="1">
      <c r="A44" s="250" t="s">
        <v>441</v>
      </c>
      <c r="B44" s="5" t="s">
        <v>554</v>
      </c>
      <c r="C44" s="16">
        <v>29.9</v>
      </c>
      <c r="D44" s="163" t="s">
        <v>14</v>
      </c>
      <c r="E44" s="141" t="s">
        <v>441</v>
      </c>
      <c r="F44" s="256" t="s">
        <v>486</v>
      </c>
      <c r="G44" s="257">
        <v>1</v>
      </c>
      <c r="H44" s="141">
        <v>30</v>
      </c>
    </row>
    <row r="45" spans="1:8">
      <c r="B45" s="5" t="s">
        <v>555</v>
      </c>
      <c r="C45" s="16">
        <v>37.4</v>
      </c>
      <c r="D45" s="14" t="s">
        <v>60</v>
      </c>
      <c r="E45" s="141" t="s">
        <v>441</v>
      </c>
      <c r="F45" s="253"/>
      <c r="G45" s="251">
        <v>2</v>
      </c>
      <c r="H45" s="141">
        <v>15</v>
      </c>
    </row>
    <row r="46" spans="1:8">
      <c r="B46" s="5" t="s">
        <v>556</v>
      </c>
      <c r="C46" s="16">
        <v>27.2</v>
      </c>
      <c r="D46" s="35" t="s">
        <v>139</v>
      </c>
      <c r="E46" s="141" t="s">
        <v>441</v>
      </c>
      <c r="F46" s="252"/>
      <c r="G46" s="251">
        <v>3</v>
      </c>
      <c r="H46" s="141">
        <v>7</v>
      </c>
    </row>
    <row r="47" spans="1:8">
      <c r="B47" s="5" t="s">
        <v>557</v>
      </c>
      <c r="C47" s="16">
        <v>30.7</v>
      </c>
      <c r="D47" s="74" t="s">
        <v>156</v>
      </c>
      <c r="E47" s="141" t="s">
        <v>441</v>
      </c>
      <c r="F47" s="252"/>
      <c r="G47" s="251">
        <v>4</v>
      </c>
      <c r="H47" s="141">
        <v>4</v>
      </c>
    </row>
    <row r="48" spans="1:8" ht="21.75" thickBot="1">
      <c r="B48" s="5" t="s">
        <v>558</v>
      </c>
      <c r="C48" s="16">
        <v>26.6</v>
      </c>
      <c r="D48" s="86" t="s">
        <v>78</v>
      </c>
      <c r="E48" s="141" t="s">
        <v>441</v>
      </c>
      <c r="F48" s="258"/>
      <c r="G48" s="251">
        <v>5</v>
      </c>
      <c r="H48" s="141">
        <v>2</v>
      </c>
    </row>
    <row r="49" spans="2:12" ht="21.75" thickBot="1">
      <c r="B49" s="5" t="s">
        <v>555</v>
      </c>
      <c r="C49" s="16">
        <v>37.4</v>
      </c>
      <c r="D49" s="14" t="s">
        <v>60</v>
      </c>
      <c r="E49" s="141" t="s">
        <v>441</v>
      </c>
      <c r="F49" s="256" t="s">
        <v>487</v>
      </c>
      <c r="G49" s="257">
        <v>1</v>
      </c>
      <c r="H49" s="141">
        <v>30</v>
      </c>
    </row>
    <row r="50" spans="2:12">
      <c r="B50" s="5" t="s">
        <v>554</v>
      </c>
      <c r="C50" s="16">
        <v>29.9</v>
      </c>
      <c r="D50" s="163" t="s">
        <v>14</v>
      </c>
      <c r="E50" s="141" t="s">
        <v>441</v>
      </c>
      <c r="F50" s="253"/>
      <c r="G50" s="251">
        <v>2</v>
      </c>
      <c r="H50" s="141">
        <v>15</v>
      </c>
    </row>
    <row r="51" spans="2:12">
      <c r="B51" s="5" t="s">
        <v>559</v>
      </c>
      <c r="C51" s="16">
        <v>33</v>
      </c>
      <c r="D51" s="38" t="s">
        <v>149</v>
      </c>
      <c r="E51" s="141" t="s">
        <v>441</v>
      </c>
      <c r="F51" s="252"/>
      <c r="G51" s="251">
        <v>3</v>
      </c>
      <c r="H51" s="141">
        <v>7</v>
      </c>
    </row>
    <row r="52" spans="2:12">
      <c r="B52" s="5" t="s">
        <v>557</v>
      </c>
      <c r="C52" s="16">
        <v>30.7</v>
      </c>
      <c r="D52" s="74" t="s">
        <v>156</v>
      </c>
      <c r="E52" s="141" t="s">
        <v>441</v>
      </c>
      <c r="F52" s="252"/>
      <c r="G52" s="251">
        <v>4</v>
      </c>
      <c r="H52" s="141">
        <v>4</v>
      </c>
    </row>
    <row r="53" spans="2:12">
      <c r="B53" s="5" t="s">
        <v>556</v>
      </c>
      <c r="C53" s="16">
        <v>27.2</v>
      </c>
      <c r="D53" s="35" t="s">
        <v>139</v>
      </c>
      <c r="E53" s="141" t="s">
        <v>441</v>
      </c>
      <c r="F53" s="252"/>
      <c r="G53" s="251">
        <v>5</v>
      </c>
      <c r="H53" s="141">
        <v>2</v>
      </c>
    </row>
    <row r="56" spans="2:12" ht="21.75" thickBot="1">
      <c r="D56" s="134" t="s">
        <v>430</v>
      </c>
      <c r="E56" s="238"/>
      <c r="L56"/>
    </row>
    <row r="57" spans="2:12" ht="21.75" thickBot="1">
      <c r="D57" s="135" t="s">
        <v>431</v>
      </c>
      <c r="E57" s="136" t="s">
        <v>432</v>
      </c>
      <c r="F57" s="136" t="s">
        <v>433</v>
      </c>
      <c r="G57" s="136" t="s">
        <v>434</v>
      </c>
      <c r="H57" s="136" t="s">
        <v>435</v>
      </c>
      <c r="I57" s="136" t="s">
        <v>436</v>
      </c>
      <c r="J57" s="136" t="s">
        <v>437</v>
      </c>
      <c r="K57" s="136" t="s">
        <v>438</v>
      </c>
      <c r="L57"/>
    </row>
    <row r="58" spans="2:12" ht="21.75" thickBot="1">
      <c r="D58" s="137" t="s">
        <v>439</v>
      </c>
      <c r="E58" s="138">
        <v>32</v>
      </c>
      <c r="F58" s="139">
        <f>E58/E63</f>
        <v>0.21476510067114093</v>
      </c>
      <c r="G58" s="308">
        <f>F58*100</f>
        <v>21.476510067114095</v>
      </c>
      <c r="H58" s="308">
        <f>G58*0.5</f>
        <v>10.738255033557047</v>
      </c>
      <c r="I58" s="308">
        <f>H58*0.5</f>
        <v>5.3691275167785237</v>
      </c>
      <c r="J58" s="308">
        <f>I58*0.5</f>
        <v>2.6845637583892619</v>
      </c>
      <c r="K58" s="308">
        <f>J58*0.5</f>
        <v>1.3422818791946309</v>
      </c>
      <c r="L58"/>
    </row>
    <row r="59" spans="2:12" ht="21.75" thickBot="1">
      <c r="D59" s="137" t="s">
        <v>440</v>
      </c>
      <c r="E59" s="138">
        <v>48</v>
      </c>
      <c r="F59" s="139">
        <f>E59/E63</f>
        <v>0.32214765100671139</v>
      </c>
      <c r="G59" s="308">
        <f>F59*100</f>
        <v>32.214765100671137</v>
      </c>
      <c r="H59" s="308">
        <f t="shared" ref="H59:K62" si="2">G59*0.5</f>
        <v>16.107382550335569</v>
      </c>
      <c r="I59" s="308">
        <f t="shared" si="2"/>
        <v>8.0536912751677843</v>
      </c>
      <c r="J59" s="308">
        <f t="shared" si="2"/>
        <v>4.0268456375838921</v>
      </c>
      <c r="K59" s="308">
        <f t="shared" si="2"/>
        <v>2.0134228187919461</v>
      </c>
      <c r="L59"/>
    </row>
    <row r="60" spans="2:12" ht="21.75" thickBot="1">
      <c r="D60" s="137" t="s">
        <v>441</v>
      </c>
      <c r="E60" s="138">
        <v>44</v>
      </c>
      <c r="F60" s="139">
        <f>E60/E63</f>
        <v>0.29530201342281881</v>
      </c>
      <c r="G60" s="308">
        <f t="shared" ref="G60:G62" si="3">F60*100</f>
        <v>29.530201342281881</v>
      </c>
      <c r="H60" s="308">
        <f t="shared" si="2"/>
        <v>14.76510067114094</v>
      </c>
      <c r="I60" s="308">
        <f t="shared" si="2"/>
        <v>7.3825503355704702</v>
      </c>
      <c r="J60" s="308">
        <f t="shared" si="2"/>
        <v>3.6912751677852351</v>
      </c>
      <c r="K60" s="308">
        <f t="shared" si="2"/>
        <v>1.8456375838926176</v>
      </c>
      <c r="L60"/>
    </row>
    <row r="61" spans="2:12" ht="21.75" thickBot="1">
      <c r="D61" s="137" t="s">
        <v>442</v>
      </c>
      <c r="E61" s="138">
        <v>9</v>
      </c>
      <c r="F61" s="139">
        <f>E61/E63</f>
        <v>6.0402684563758392E-2</v>
      </c>
      <c r="G61" s="308">
        <f t="shared" si="3"/>
        <v>6.0402684563758395</v>
      </c>
      <c r="H61" s="308">
        <f t="shared" si="2"/>
        <v>3.0201342281879198</v>
      </c>
      <c r="I61" s="308">
        <f t="shared" si="2"/>
        <v>1.5100671140939599</v>
      </c>
      <c r="J61" s="308">
        <f t="shared" si="2"/>
        <v>0.75503355704697994</v>
      </c>
      <c r="K61" s="308">
        <f t="shared" si="2"/>
        <v>0.37751677852348997</v>
      </c>
      <c r="L61"/>
    </row>
    <row r="62" spans="2:12" ht="21.75" thickBot="1">
      <c r="D62" s="137" t="s">
        <v>443</v>
      </c>
      <c r="E62" s="138">
        <v>16</v>
      </c>
      <c r="F62" s="139">
        <f>E62/E63</f>
        <v>0.10738255033557047</v>
      </c>
      <c r="G62" s="308">
        <f t="shared" si="3"/>
        <v>10.738255033557047</v>
      </c>
      <c r="H62" s="308">
        <f t="shared" si="2"/>
        <v>5.3691275167785237</v>
      </c>
      <c r="I62" s="308">
        <f t="shared" si="2"/>
        <v>2.6845637583892619</v>
      </c>
      <c r="J62" s="308">
        <f t="shared" si="2"/>
        <v>1.3422818791946309</v>
      </c>
      <c r="K62" s="308">
        <f t="shared" si="2"/>
        <v>0.67114093959731547</v>
      </c>
      <c r="L62"/>
    </row>
    <row r="63" spans="2:12" ht="21.75" thickBot="1">
      <c r="D63" s="137" t="s">
        <v>444</v>
      </c>
      <c r="E63" s="138">
        <f>SUM(E58:E62)</f>
        <v>149</v>
      </c>
      <c r="L63"/>
    </row>
  </sheetData>
  <mergeCells count="1">
    <mergeCell ref="A1:H2"/>
  </mergeCells>
  <conditionalFormatting sqref="M4:M28">
    <cfRule type="cellIs" dxfId="179" priority="61" operator="equal">
      <formula>3</formula>
    </cfRule>
    <cfRule type="cellIs" dxfId="178" priority="62" operator="equal">
      <formula>2</formula>
    </cfRule>
    <cfRule type="cellIs" dxfId="177" priority="63" operator="equal">
      <formula>1</formula>
    </cfRule>
  </conditionalFormatting>
  <conditionalFormatting sqref="E14:E18">
    <cfRule type="cellIs" dxfId="166" priority="46" operator="equal">
      <formula>"F2"</formula>
    </cfRule>
    <cfRule type="cellIs" dxfId="165" priority="47" operator="equal">
      <formula>"F1"</formula>
    </cfRule>
    <cfRule type="cellIs" dxfId="164" priority="48" operator="equal">
      <formula>"H3"</formula>
    </cfRule>
    <cfRule type="cellIs" dxfId="163" priority="49" operator="equal">
      <formula>"H2"</formula>
    </cfRule>
    <cfRule type="cellIs" dxfId="162" priority="50" operator="equal">
      <formula>"H1"</formula>
    </cfRule>
  </conditionalFormatting>
  <conditionalFormatting sqref="E19:E23">
    <cfRule type="cellIs" dxfId="161" priority="41" operator="equal">
      <formula>"F2"</formula>
    </cfRule>
    <cfRule type="cellIs" dxfId="160" priority="42" operator="equal">
      <formula>"F1"</formula>
    </cfRule>
    <cfRule type="cellIs" dxfId="159" priority="43" operator="equal">
      <formula>"H3"</formula>
    </cfRule>
    <cfRule type="cellIs" dxfId="158" priority="44" operator="equal">
      <formula>"H2"</formula>
    </cfRule>
    <cfRule type="cellIs" dxfId="157" priority="45" operator="equal">
      <formula>"H1"</formula>
    </cfRule>
  </conditionalFormatting>
  <conditionalFormatting sqref="E24:E28">
    <cfRule type="cellIs" dxfId="156" priority="36" operator="equal">
      <formula>"F2"</formula>
    </cfRule>
    <cfRule type="cellIs" dxfId="155" priority="37" operator="equal">
      <formula>"F1"</formula>
    </cfRule>
    <cfRule type="cellIs" dxfId="154" priority="38" operator="equal">
      <formula>"H3"</formula>
    </cfRule>
    <cfRule type="cellIs" dxfId="153" priority="39" operator="equal">
      <formula>"H2"</formula>
    </cfRule>
    <cfRule type="cellIs" dxfId="152" priority="40" operator="equal">
      <formula>"H1"</formula>
    </cfRule>
  </conditionalFormatting>
  <conditionalFormatting sqref="E29:E33">
    <cfRule type="cellIs" dxfId="151" priority="31" operator="equal">
      <formula>"F2"</formula>
    </cfRule>
    <cfRule type="cellIs" dxfId="150" priority="32" operator="equal">
      <formula>"F1"</formula>
    </cfRule>
    <cfRule type="cellIs" dxfId="149" priority="33" operator="equal">
      <formula>"H3"</formula>
    </cfRule>
    <cfRule type="cellIs" dxfId="148" priority="34" operator="equal">
      <formula>"H2"</formula>
    </cfRule>
    <cfRule type="cellIs" dxfId="147" priority="35" operator="equal">
      <formula>"H1"</formula>
    </cfRule>
  </conditionalFormatting>
  <conditionalFormatting sqref="E34:E38">
    <cfRule type="cellIs" dxfId="146" priority="26" operator="equal">
      <formula>"F2"</formula>
    </cfRule>
    <cfRule type="cellIs" dxfId="145" priority="27" operator="equal">
      <formula>"F1"</formula>
    </cfRule>
    <cfRule type="cellIs" dxfId="144" priority="28" operator="equal">
      <formula>"H3"</formula>
    </cfRule>
    <cfRule type="cellIs" dxfId="143" priority="29" operator="equal">
      <formula>"H2"</formula>
    </cfRule>
    <cfRule type="cellIs" dxfId="142" priority="30" operator="equal">
      <formula>"H1"</formula>
    </cfRule>
  </conditionalFormatting>
  <conditionalFormatting sqref="E39:E43">
    <cfRule type="cellIs" dxfId="141" priority="21" operator="equal">
      <formula>"F2"</formula>
    </cfRule>
    <cfRule type="cellIs" dxfId="140" priority="22" operator="equal">
      <formula>"F1"</formula>
    </cfRule>
    <cfRule type="cellIs" dxfId="139" priority="23" operator="equal">
      <formula>"H3"</formula>
    </cfRule>
    <cfRule type="cellIs" dxfId="138" priority="24" operator="equal">
      <formula>"H2"</formula>
    </cfRule>
    <cfRule type="cellIs" dxfId="137" priority="25" operator="equal">
      <formula>"H1"</formula>
    </cfRule>
  </conditionalFormatting>
  <conditionalFormatting sqref="E44:E48">
    <cfRule type="cellIs" dxfId="136" priority="16" operator="equal">
      <formula>"F2"</formula>
    </cfRule>
    <cfRule type="cellIs" dxfId="135" priority="17" operator="equal">
      <formula>"F1"</formula>
    </cfRule>
    <cfRule type="cellIs" dxfId="134" priority="18" operator="equal">
      <formula>"H3"</formula>
    </cfRule>
    <cfRule type="cellIs" dxfId="133" priority="19" operator="equal">
      <formula>"H2"</formula>
    </cfRule>
    <cfRule type="cellIs" dxfId="132" priority="20" operator="equal">
      <formula>"H1"</formula>
    </cfRule>
  </conditionalFormatting>
  <conditionalFormatting sqref="E49:E53">
    <cfRule type="cellIs" dxfId="131" priority="11" operator="equal">
      <formula>"F2"</formula>
    </cfRule>
    <cfRule type="cellIs" dxfId="130" priority="12" operator="equal">
      <formula>"F1"</formula>
    </cfRule>
    <cfRule type="cellIs" dxfId="129" priority="13" operator="equal">
      <formula>"H3"</formula>
    </cfRule>
    <cfRule type="cellIs" dxfId="128" priority="14" operator="equal">
      <formula>"H2"</formula>
    </cfRule>
    <cfRule type="cellIs" dxfId="127" priority="15" operator="equal">
      <formula>"H1"</formula>
    </cfRule>
  </conditionalFormatting>
  <conditionalFormatting sqref="E4:E8">
    <cfRule type="cellIs" dxfId="9" priority="6" operator="equal">
      <formula>"F2"</formula>
    </cfRule>
    <cfRule type="cellIs" dxfId="8" priority="7" operator="equal">
      <formula>"F1"</formula>
    </cfRule>
    <cfRule type="cellIs" dxfId="7" priority="8" operator="equal">
      <formula>"H3"</formula>
    </cfRule>
    <cfRule type="cellIs" dxfId="6" priority="9" operator="equal">
      <formula>"H2"</formula>
    </cfRule>
    <cfRule type="cellIs" dxfId="5" priority="10" operator="equal">
      <formula>"H1"</formula>
    </cfRule>
  </conditionalFormatting>
  <conditionalFormatting sqref="E9:E13">
    <cfRule type="cellIs" dxfId="4" priority="1" operator="equal">
      <formula>"F2"</formula>
    </cfRule>
    <cfRule type="cellIs" dxfId="3" priority="2" operator="equal">
      <formula>"F1"</formula>
    </cfRule>
    <cfRule type="cellIs" dxfId="2" priority="3" operator="equal">
      <formula>"H3"</formula>
    </cfRule>
    <cfRule type="cellIs" dxfId="1" priority="4" operator="equal">
      <formula>"H2"</formula>
    </cfRule>
    <cfRule type="cellIs" dxfId="0" priority="5" operator="equal">
      <formula>"H1"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70"/>
  <sheetViews>
    <sheetView topLeftCell="C1" workbookViewId="0">
      <selection activeCell="C4" sqref="C4:N76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</cols>
  <sheetData>
    <row r="1" spans="1:16" ht="93.75" customHeight="1" thickBot="1">
      <c r="C1" s="321" t="s">
        <v>465</v>
      </c>
      <c r="D1" s="322"/>
      <c r="E1" s="322"/>
      <c r="F1" s="322"/>
      <c r="G1" s="322"/>
      <c r="H1" s="229"/>
      <c r="I1" s="229"/>
      <c r="J1" s="231" t="s">
        <v>447</v>
      </c>
      <c r="K1" s="231" t="s">
        <v>461</v>
      </c>
      <c r="L1" s="231" t="s">
        <v>447</v>
      </c>
      <c r="M1" s="231" t="s">
        <v>19</v>
      </c>
      <c r="N1" s="228"/>
    </row>
    <row r="2" spans="1:16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</row>
    <row r="3" spans="1:16" hidden="1">
      <c r="A3" s="172" t="s">
        <v>369</v>
      </c>
      <c r="B3" s="172" t="s">
        <v>370</v>
      </c>
      <c r="C3" s="5" t="str">
        <f t="shared" ref="C3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 t="shared" ref="N3:N34" si="2">K3+M3</f>
        <v>71</v>
      </c>
    </row>
    <row r="4" spans="1:16">
      <c r="A4" s="172" t="s">
        <v>360</v>
      </c>
      <c r="B4" s="172" t="s">
        <v>361</v>
      </c>
      <c r="C4" s="5" t="str">
        <f t="shared" ref="C4:C35" si="3">A4&amp;" "&amp;B4</f>
        <v>HAGEMAN VALERIE</v>
      </c>
      <c r="D4" s="145" t="s">
        <v>22</v>
      </c>
      <c r="E4" s="145" t="s">
        <v>19</v>
      </c>
      <c r="F4" s="16">
        <f>'joueurs  '!F75</f>
        <v>43.5</v>
      </c>
      <c r="G4" s="89" t="s">
        <v>341</v>
      </c>
      <c r="H4" s="192">
        <v>533591301</v>
      </c>
      <c r="I4" s="141" t="str">
        <f t="shared" ref="I4:I35" si="4">IF(E4="H",IF(F4&lt;15.5,"H1",IF(F4&lt;24.5,"H2","H3")),IF(E4="F",IF(F4&lt;24.5,"F1","F2"),""))</f>
        <v>F2</v>
      </c>
      <c r="J4" s="5">
        <f>'Feuille saisie score '!J75</f>
        <v>5</v>
      </c>
      <c r="K4" s="5">
        <f>'Feuille saisie score '!K75</f>
        <v>39</v>
      </c>
      <c r="L4" s="5">
        <f>'Feuille saisie score '!L75</f>
        <v>10</v>
      </c>
      <c r="M4" s="5">
        <f>'Feuille saisie score '!M75</f>
        <v>38</v>
      </c>
      <c r="N4" s="5">
        <f t="shared" si="2"/>
        <v>77</v>
      </c>
      <c r="P4" s="210"/>
    </row>
    <row r="5" spans="1:16" hidden="1">
      <c r="A5" s="174" t="s">
        <v>272</v>
      </c>
      <c r="B5" s="174" t="s">
        <v>273</v>
      </c>
      <c r="C5" s="5" t="str">
        <f t="shared" si="3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4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63</v>
      </c>
    </row>
    <row r="6" spans="1:16" ht="15.75" hidden="1">
      <c r="A6" s="175" t="s">
        <v>101</v>
      </c>
      <c r="B6" s="175" t="s">
        <v>102</v>
      </c>
      <c r="C6" s="5" t="str">
        <f t="shared" si="3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4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67</v>
      </c>
    </row>
    <row r="7" spans="1:16" hidden="1">
      <c r="A7" s="172" t="s">
        <v>256</v>
      </c>
      <c r="B7" s="172" t="s">
        <v>257</v>
      </c>
      <c r="C7" s="5" t="str">
        <f t="shared" si="3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4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2"/>
        <v>59</v>
      </c>
    </row>
    <row r="8" spans="1:16" ht="15.75" hidden="1">
      <c r="A8" s="173" t="s">
        <v>172</v>
      </c>
      <c r="B8" s="176" t="s">
        <v>173</v>
      </c>
      <c r="C8" s="5" t="str">
        <f t="shared" si="3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4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2"/>
        <v>62</v>
      </c>
    </row>
    <row r="9" spans="1:16" hidden="1">
      <c r="A9" s="172" t="s">
        <v>311</v>
      </c>
      <c r="B9" s="172" t="s">
        <v>154</v>
      </c>
      <c r="C9" s="5" t="str">
        <f t="shared" si="3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4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2"/>
        <v>54</v>
      </c>
    </row>
    <row r="10" spans="1:16" hidden="1">
      <c r="A10" s="177" t="s">
        <v>304</v>
      </c>
      <c r="B10" s="177" t="s">
        <v>68</v>
      </c>
      <c r="C10" s="5" t="str">
        <f t="shared" si="3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4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2"/>
        <v>67</v>
      </c>
    </row>
    <row r="11" spans="1:16" hidden="1">
      <c r="A11" s="172" t="s">
        <v>345</v>
      </c>
      <c r="B11" s="172" t="s">
        <v>166</v>
      </c>
      <c r="C11" s="5" t="str">
        <f t="shared" si="3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4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2"/>
        <v>62</v>
      </c>
    </row>
    <row r="12" spans="1:16" hidden="1">
      <c r="A12" s="174" t="s">
        <v>148</v>
      </c>
      <c r="B12" s="174" t="s">
        <v>50</v>
      </c>
      <c r="C12" s="5" t="str">
        <f t="shared" si="3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4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2"/>
        <v>35</v>
      </c>
    </row>
    <row r="13" spans="1:16" hidden="1">
      <c r="A13" s="172" t="s">
        <v>138</v>
      </c>
      <c r="B13" s="172" t="s">
        <v>50</v>
      </c>
      <c r="C13" s="5" t="str">
        <f t="shared" si="3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4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2"/>
        <v>56</v>
      </c>
    </row>
    <row r="14" spans="1:16" hidden="1">
      <c r="A14" s="172" t="s">
        <v>25</v>
      </c>
      <c r="B14" s="172" t="s">
        <v>26</v>
      </c>
      <c r="C14" s="5" t="str">
        <f t="shared" si="3"/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 t="shared" si="4"/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 t="shared" si="2"/>
        <v>78</v>
      </c>
    </row>
    <row r="15" spans="1:16" hidden="1">
      <c r="A15" s="172" t="s">
        <v>25</v>
      </c>
      <c r="B15" s="172" t="s">
        <v>28</v>
      </c>
      <c r="C15" s="5" t="str">
        <f t="shared" si="3"/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 t="shared" si="4"/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 t="shared" si="2"/>
        <v>58</v>
      </c>
    </row>
    <row r="16" spans="1:16" hidden="1">
      <c r="A16" s="172" t="s">
        <v>357</v>
      </c>
      <c r="B16" s="172" t="s">
        <v>358</v>
      </c>
      <c r="C16" s="5" t="str">
        <f t="shared" si="3"/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 t="shared" si="4"/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 t="shared" si="2"/>
        <v>59</v>
      </c>
    </row>
    <row r="17" spans="1:14" hidden="1">
      <c r="A17" s="172" t="s">
        <v>407</v>
      </c>
      <c r="B17" s="172" t="s">
        <v>408</v>
      </c>
      <c r="C17" s="5" t="str">
        <f t="shared" si="3"/>
        <v>BENASSI  Thibaud</v>
      </c>
      <c r="D17" s="160" t="s">
        <v>22</v>
      </c>
      <c r="E17" s="160" t="s">
        <v>10</v>
      </c>
      <c r="F17" s="16">
        <f>'joueurs  '!F16</f>
        <v>46</v>
      </c>
      <c r="G17" s="170" t="s">
        <v>410</v>
      </c>
      <c r="H17" s="172">
        <v>510707363</v>
      </c>
      <c r="I17" s="141" t="str">
        <f t="shared" si="4"/>
        <v>H3</v>
      </c>
      <c r="J17" s="5">
        <f>'Feuille saisie score '!J16</f>
        <v>1</v>
      </c>
      <c r="K17" s="5">
        <f>'Feuille saisie score '!K16</f>
        <v>12</v>
      </c>
      <c r="L17" s="5">
        <f>'Feuille saisie score '!L16</f>
        <v>5</v>
      </c>
      <c r="M17" s="5">
        <f>'Feuille saisie score '!M16</f>
        <v>35</v>
      </c>
      <c r="N17" s="5">
        <f t="shared" si="2"/>
        <v>47</v>
      </c>
    </row>
    <row r="18" spans="1:14" hidden="1">
      <c r="A18" s="172" t="s">
        <v>229</v>
      </c>
      <c r="B18" s="172" t="s">
        <v>230</v>
      </c>
      <c r="C18" s="5" t="str">
        <f t="shared" si="3"/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 t="shared" si="4"/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 t="shared" si="2"/>
        <v>68</v>
      </c>
    </row>
    <row r="19" spans="1:14" hidden="1">
      <c r="A19" s="172" t="s">
        <v>390</v>
      </c>
      <c r="B19" s="172" t="s">
        <v>225</v>
      </c>
      <c r="C19" s="5" t="str">
        <f t="shared" si="3"/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 t="shared" si="4"/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 t="shared" si="2"/>
        <v>50</v>
      </c>
    </row>
    <row r="20" spans="1:14" ht="15.75" hidden="1">
      <c r="A20" s="175" t="s">
        <v>113</v>
      </c>
      <c r="B20" s="175" t="s">
        <v>114</v>
      </c>
      <c r="C20" s="5" t="str">
        <f t="shared" si="3"/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 t="shared" si="4"/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 t="shared" si="2"/>
        <v>35</v>
      </c>
    </row>
    <row r="21" spans="1:14" hidden="1">
      <c r="A21" s="172" t="s">
        <v>349</v>
      </c>
      <c r="B21" s="172" t="s">
        <v>350</v>
      </c>
      <c r="C21" s="5" t="str">
        <f t="shared" si="3"/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 t="shared" si="4"/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 t="shared" si="2"/>
        <v>58</v>
      </c>
    </row>
    <row r="22" spans="1:14" ht="15.75" hidden="1">
      <c r="A22" s="175" t="s">
        <v>96</v>
      </c>
      <c r="B22" s="175" t="s">
        <v>54</v>
      </c>
      <c r="C22" s="5" t="str">
        <f t="shared" si="3"/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 t="shared" si="4"/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 t="shared" si="2"/>
        <v>32</v>
      </c>
    </row>
    <row r="23" spans="1:14" ht="15.75" hidden="1">
      <c r="A23" s="173" t="s">
        <v>175</v>
      </c>
      <c r="B23" s="173" t="s">
        <v>176</v>
      </c>
      <c r="C23" s="5" t="str">
        <f t="shared" si="3"/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 t="shared" si="4"/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 t="shared" si="2"/>
        <v>52</v>
      </c>
    </row>
    <row r="24" spans="1:14" hidden="1">
      <c r="A24" s="172" t="s">
        <v>53</v>
      </c>
      <c r="B24" s="172" t="s">
        <v>54</v>
      </c>
      <c r="C24" s="5" t="str">
        <f t="shared" si="3"/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 t="shared" si="4"/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 t="shared" si="2"/>
        <v>51</v>
      </c>
    </row>
    <row r="25" spans="1:14" ht="15.75" hidden="1">
      <c r="A25" s="176" t="s">
        <v>165</v>
      </c>
      <c r="B25" s="176" t="s">
        <v>166</v>
      </c>
      <c r="C25" s="5" t="str">
        <f t="shared" si="3"/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 t="shared" si="4"/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 t="shared" si="2"/>
        <v>54</v>
      </c>
    </row>
    <row r="26" spans="1:14" hidden="1">
      <c r="A26" s="172" t="s">
        <v>15</v>
      </c>
      <c r="B26" s="172" t="s">
        <v>16</v>
      </c>
      <c r="C26" s="5" t="str">
        <f t="shared" si="3"/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 t="shared" si="4"/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 t="shared" si="2"/>
        <v>60</v>
      </c>
    </row>
    <row r="27" spans="1:14" hidden="1">
      <c r="A27" s="172" t="s">
        <v>129</v>
      </c>
      <c r="B27" s="172" t="s">
        <v>130</v>
      </c>
      <c r="C27" s="5" t="str">
        <f t="shared" si="3"/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 t="shared" si="4"/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 t="shared" si="2"/>
        <v>52</v>
      </c>
    </row>
    <row r="28" spans="1:14" hidden="1">
      <c r="A28" s="172" t="s">
        <v>247</v>
      </c>
      <c r="B28" s="172" t="s">
        <v>248</v>
      </c>
      <c r="C28" s="5" t="str">
        <f t="shared" si="3"/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 t="shared" si="4"/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 t="shared" si="2"/>
        <v>60</v>
      </c>
    </row>
    <row r="29" spans="1:14" hidden="1">
      <c r="A29" s="172" t="s">
        <v>132</v>
      </c>
      <c r="B29" s="172" t="s">
        <v>133</v>
      </c>
      <c r="C29" s="5" t="str">
        <f t="shared" si="3"/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 t="shared" si="4"/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 t="shared" si="2"/>
        <v>81</v>
      </c>
    </row>
    <row r="30" spans="1:14" hidden="1">
      <c r="A30" s="172" t="s">
        <v>55</v>
      </c>
      <c r="B30" s="172" t="s">
        <v>56</v>
      </c>
      <c r="C30" s="5" t="str">
        <f t="shared" si="3"/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 t="shared" si="4"/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 t="shared" si="2"/>
        <v>49</v>
      </c>
    </row>
    <row r="31" spans="1:14" hidden="1">
      <c r="A31" s="172" t="s">
        <v>55</v>
      </c>
      <c r="B31" s="172" t="s">
        <v>57</v>
      </c>
      <c r="C31" s="5" t="str">
        <f t="shared" si="3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4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2"/>
        <v>57</v>
      </c>
    </row>
    <row r="32" spans="1:14" hidden="1">
      <c r="A32" s="172" t="s">
        <v>41</v>
      </c>
      <c r="B32" s="172" t="s">
        <v>42</v>
      </c>
      <c r="C32" s="5" t="str">
        <f t="shared" si="3"/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 t="shared" si="4"/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 t="shared" si="2"/>
        <v>62</v>
      </c>
    </row>
    <row r="33" spans="1:16">
      <c r="A33" s="172" t="s">
        <v>32</v>
      </c>
      <c r="B33" s="172" t="s">
        <v>33</v>
      </c>
      <c r="C33" s="5" t="str">
        <f t="shared" si="3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4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2"/>
        <v>72</v>
      </c>
      <c r="P33" s="210"/>
    </row>
    <row r="34" spans="1:16" ht="15.75" hidden="1">
      <c r="A34" s="175" t="s">
        <v>115</v>
      </c>
      <c r="B34" s="175" t="s">
        <v>116</v>
      </c>
      <c r="C34" s="5" t="str">
        <f t="shared" si="3"/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 t="shared" si="4"/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 t="shared" si="2"/>
        <v>48</v>
      </c>
    </row>
    <row r="35" spans="1:16" hidden="1">
      <c r="A35" s="172" t="s">
        <v>249</v>
      </c>
      <c r="B35" s="172" t="s">
        <v>250</v>
      </c>
      <c r="C35" s="5" t="str">
        <f t="shared" si="3"/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 t="shared" si="4"/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 t="shared" ref="N35:N66" si="5">K35+M35</f>
        <v>55</v>
      </c>
    </row>
    <row r="36" spans="1:16" hidden="1">
      <c r="A36" s="172" t="s">
        <v>274</v>
      </c>
      <c r="B36" s="172" t="s">
        <v>275</v>
      </c>
      <c r="C36" s="5" t="str">
        <f t="shared" ref="C36:C67" si="6">A36&amp;" "&amp;B36</f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 t="shared" ref="I36:I67" si="7">IF(E36="H",IF(F36&lt;15.5,"H1",IF(F36&lt;24.5,"H2","H3")),IF(E36="F",IF(F36&lt;24.5,"F1","F2"),""))</f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 t="shared" si="5"/>
        <v>50</v>
      </c>
    </row>
    <row r="37" spans="1:16" hidden="1">
      <c r="A37" s="172" t="s">
        <v>45</v>
      </c>
      <c r="B37" s="172" t="s">
        <v>46</v>
      </c>
      <c r="C37" s="5" t="str">
        <f t="shared" si="6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7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5"/>
        <v>51</v>
      </c>
    </row>
    <row r="38" spans="1:16" hidden="1">
      <c r="A38" s="172" t="s">
        <v>215</v>
      </c>
      <c r="B38" s="172" t="s">
        <v>216</v>
      </c>
      <c r="C38" s="5" t="str">
        <f t="shared" si="6"/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si="7"/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si="5"/>
        <v>56</v>
      </c>
    </row>
    <row r="39" spans="1:16" ht="15.75" hidden="1">
      <c r="A39" s="178" t="s">
        <v>82</v>
      </c>
      <c r="B39" s="178" t="s">
        <v>83</v>
      </c>
      <c r="C39" s="5" t="str">
        <f t="shared" si="6"/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 t="shared" si="7"/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 t="shared" si="5"/>
        <v>64</v>
      </c>
    </row>
    <row r="40" spans="1:16" ht="15.75" hidden="1">
      <c r="A40" s="173" t="s">
        <v>197</v>
      </c>
      <c r="B40" s="173" t="s">
        <v>154</v>
      </c>
      <c r="C40" s="5" t="str">
        <f t="shared" si="6"/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 t="shared" si="7"/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 t="shared" si="5"/>
        <v>51</v>
      </c>
    </row>
    <row r="41" spans="1:16" hidden="1">
      <c r="A41" s="172" t="s">
        <v>12</v>
      </c>
      <c r="B41" s="172" t="s">
        <v>13</v>
      </c>
      <c r="C41" s="5" t="str">
        <f t="shared" si="6"/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 t="shared" si="7"/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 t="shared" si="5"/>
        <v>85</v>
      </c>
    </row>
    <row r="42" spans="1:16" hidden="1">
      <c r="A42" s="172" t="s">
        <v>151</v>
      </c>
      <c r="B42" s="172" t="s">
        <v>152</v>
      </c>
      <c r="C42" s="5" t="str">
        <f t="shared" si="6"/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 t="shared" si="7"/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 t="shared" si="5"/>
        <v>86</v>
      </c>
    </row>
    <row r="43" spans="1:16" hidden="1">
      <c r="A43" s="172" t="s">
        <v>379</v>
      </c>
      <c r="B43" s="172" t="s">
        <v>380</v>
      </c>
      <c r="C43" s="5" t="str">
        <f t="shared" si="6"/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 t="shared" si="7"/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 t="shared" si="5"/>
        <v>73</v>
      </c>
    </row>
    <row r="44" spans="1:16" hidden="1">
      <c r="A44" s="172" t="s">
        <v>294</v>
      </c>
      <c r="B44" s="172" t="s">
        <v>295</v>
      </c>
      <c r="C44" s="5" t="str">
        <f t="shared" si="6"/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 t="shared" si="7"/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 t="shared" si="5"/>
        <v>74</v>
      </c>
    </row>
    <row r="45" spans="1:16" ht="15.75" hidden="1">
      <c r="A45" s="175" t="s">
        <v>107</v>
      </c>
      <c r="B45" s="175" t="s">
        <v>108</v>
      </c>
      <c r="C45" s="5" t="str">
        <f t="shared" si="6"/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 t="shared" si="7"/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 t="shared" si="5"/>
        <v>34</v>
      </c>
    </row>
    <row r="46" spans="1:16" hidden="1">
      <c r="A46" s="172" t="s">
        <v>375</v>
      </c>
      <c r="B46" s="172" t="s">
        <v>376</v>
      </c>
      <c r="C46" s="5" t="str">
        <f t="shared" si="6"/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 t="shared" si="7"/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 t="shared" si="5"/>
        <v>59</v>
      </c>
    </row>
    <row r="47" spans="1:16" hidden="1">
      <c r="A47" s="179" t="s">
        <v>301</v>
      </c>
      <c r="B47" s="179" t="s">
        <v>64</v>
      </c>
      <c r="C47" s="5" t="str">
        <f t="shared" si="6"/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 t="shared" si="7"/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 t="shared" si="5"/>
        <v>72</v>
      </c>
    </row>
    <row r="48" spans="1:16" hidden="1">
      <c r="A48" s="172" t="s">
        <v>290</v>
      </c>
      <c r="B48" s="172" t="s">
        <v>291</v>
      </c>
      <c r="C48" s="5" t="str">
        <f t="shared" si="6"/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 t="shared" si="7"/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 t="shared" si="5"/>
        <v>65</v>
      </c>
    </row>
    <row r="49" spans="1:14" hidden="1">
      <c r="A49" s="172" t="s">
        <v>362</v>
      </c>
      <c r="B49" s="172" t="s">
        <v>237</v>
      </c>
      <c r="C49" s="5" t="str">
        <f t="shared" si="6"/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 t="shared" si="7"/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 t="shared" si="5"/>
        <v>71</v>
      </c>
    </row>
    <row r="50" spans="1:14" hidden="1">
      <c r="A50" s="172" t="s">
        <v>150</v>
      </c>
      <c r="B50" s="172" t="s">
        <v>28</v>
      </c>
      <c r="C50" s="5" t="str">
        <f t="shared" si="6"/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 t="shared" si="7"/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 t="shared" si="5"/>
        <v>47</v>
      </c>
    </row>
    <row r="51" spans="1:14" ht="15.75" hidden="1">
      <c r="A51" s="176" t="s">
        <v>158</v>
      </c>
      <c r="B51" s="176" t="s">
        <v>159</v>
      </c>
      <c r="C51" s="5" t="str">
        <f t="shared" si="6"/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 t="shared" si="7"/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 t="shared" si="5"/>
        <v>62</v>
      </c>
    </row>
    <row r="52" spans="1:14" ht="15.75" hidden="1">
      <c r="A52" s="176" t="s">
        <v>158</v>
      </c>
      <c r="B52" s="176" t="s">
        <v>162</v>
      </c>
      <c r="C52" s="5" t="str">
        <f t="shared" si="6"/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 t="shared" si="7"/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 t="shared" si="5"/>
        <v>68</v>
      </c>
    </row>
    <row r="53" spans="1:14" hidden="1">
      <c r="A53" s="172" t="s">
        <v>356</v>
      </c>
      <c r="B53" s="172" t="s">
        <v>268</v>
      </c>
      <c r="C53" s="5" t="str">
        <f t="shared" si="6"/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 t="shared" si="7"/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 t="shared" si="5"/>
        <v>67</v>
      </c>
    </row>
    <row r="54" spans="1:14" ht="15.75" hidden="1">
      <c r="A54" s="180" t="s">
        <v>187</v>
      </c>
      <c r="B54" s="180" t="s">
        <v>188</v>
      </c>
      <c r="C54" s="5" t="str">
        <f t="shared" si="6"/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 t="shared" si="7"/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 t="shared" si="5"/>
        <v>51</v>
      </c>
    </row>
    <row r="55" spans="1:14" hidden="1">
      <c r="A55" s="174" t="s">
        <v>211</v>
      </c>
      <c r="B55" s="174" t="s">
        <v>212</v>
      </c>
      <c r="C55" s="5" t="str">
        <f t="shared" si="6"/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 t="shared" si="7"/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 t="shared" si="5"/>
        <v>72</v>
      </c>
    </row>
    <row r="56" spans="1:14" ht="15.75" hidden="1">
      <c r="A56" s="175" t="s">
        <v>94</v>
      </c>
      <c r="B56" s="175" t="s">
        <v>95</v>
      </c>
      <c r="C56" s="5" t="str">
        <f t="shared" si="6"/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 t="shared" si="7"/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 t="shared" si="5"/>
        <v>79</v>
      </c>
    </row>
    <row r="57" spans="1:14" hidden="1">
      <c r="A57" s="172" t="s">
        <v>321</v>
      </c>
      <c r="B57" s="172" t="s">
        <v>322</v>
      </c>
      <c r="C57" s="5" t="str">
        <f t="shared" si="6"/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 t="shared" si="7"/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 t="shared" si="5"/>
        <v>73</v>
      </c>
    </row>
    <row r="58" spans="1:14" ht="15.75" hidden="1">
      <c r="A58" s="175" t="s">
        <v>111</v>
      </c>
      <c r="B58" s="175" t="s">
        <v>112</v>
      </c>
      <c r="C58" s="5" t="str">
        <f t="shared" si="6"/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 t="shared" si="7"/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 t="shared" si="5"/>
        <v>57</v>
      </c>
    </row>
    <row r="59" spans="1:14" hidden="1">
      <c r="A59" s="181" t="s">
        <v>296</v>
      </c>
      <c r="B59" s="181" t="s">
        <v>297</v>
      </c>
      <c r="C59" s="5" t="str">
        <f t="shared" si="6"/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 t="shared" si="7"/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 t="shared" si="5"/>
        <v>54</v>
      </c>
    </row>
    <row r="60" spans="1:14" ht="15.75" hidden="1">
      <c r="A60" s="175" t="s">
        <v>88</v>
      </c>
      <c r="B60" s="175" t="s">
        <v>89</v>
      </c>
      <c r="C60" s="5" t="str">
        <f t="shared" si="6"/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 t="shared" si="7"/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 t="shared" si="5"/>
        <v>65</v>
      </c>
    </row>
    <row r="61" spans="1:14" hidden="1">
      <c r="A61" s="172" t="s">
        <v>262</v>
      </c>
      <c r="B61" s="172" t="s">
        <v>263</v>
      </c>
      <c r="C61" s="5" t="str">
        <f t="shared" si="6"/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 t="shared" si="7"/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 t="shared" si="5"/>
        <v>60</v>
      </c>
    </row>
    <row r="62" spans="1:14" hidden="1">
      <c r="A62" s="172" t="s">
        <v>330</v>
      </c>
      <c r="B62" s="172" t="s">
        <v>331</v>
      </c>
      <c r="C62" s="5" t="str">
        <f t="shared" si="6"/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 t="shared" si="7"/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 t="shared" si="5"/>
        <v>50</v>
      </c>
    </row>
    <row r="63" spans="1:14" hidden="1">
      <c r="A63" s="172" t="s">
        <v>17</v>
      </c>
      <c r="B63" s="172" t="s">
        <v>18</v>
      </c>
      <c r="C63" s="5" t="str">
        <f t="shared" si="6"/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 t="shared" si="7"/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 t="shared" si="5"/>
        <v>20</v>
      </c>
    </row>
    <row r="64" spans="1:14" hidden="1">
      <c r="A64" s="174" t="s">
        <v>58</v>
      </c>
      <c r="B64" s="174" t="s">
        <v>59</v>
      </c>
      <c r="C64" s="5" t="str">
        <f t="shared" si="6"/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 t="shared" si="7"/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 t="shared" si="5"/>
        <v>62</v>
      </c>
    </row>
    <row r="65" spans="1:16" hidden="1">
      <c r="A65" s="172" t="s">
        <v>342</v>
      </c>
      <c r="B65" s="172" t="s">
        <v>343</v>
      </c>
      <c r="C65" s="5" t="str">
        <f t="shared" si="6"/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 t="shared" si="7"/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 t="shared" si="5"/>
        <v>76</v>
      </c>
    </row>
    <row r="66" spans="1:16" hidden="1">
      <c r="A66" s="172" t="s">
        <v>245</v>
      </c>
      <c r="B66" s="172" t="s">
        <v>246</v>
      </c>
      <c r="C66" s="5" t="str">
        <f t="shared" si="6"/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 t="shared" si="7"/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 t="shared" si="5"/>
        <v>74</v>
      </c>
    </row>
    <row r="67" spans="1:16" hidden="1">
      <c r="A67" s="172" t="s">
        <v>292</v>
      </c>
      <c r="B67" s="172" t="s">
        <v>293</v>
      </c>
      <c r="C67" s="5" t="str">
        <f t="shared" si="6"/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 t="shared" si="7"/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 t="shared" ref="N67:N98" si="8">K67+M67</f>
        <v>65</v>
      </c>
    </row>
    <row r="68" spans="1:16" hidden="1">
      <c r="A68" s="172" t="s">
        <v>71</v>
      </c>
      <c r="B68" s="172" t="s">
        <v>72</v>
      </c>
      <c r="C68" s="5" t="str">
        <f t="shared" ref="C68:C99" si="9">A68&amp;" "&amp;B68</f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 t="shared" ref="I68:I99" si="10">IF(E68="H",IF(F68&lt;15.5,"H1",IF(F68&lt;24.5,"H2","H3")),IF(E68="F",IF(F68&lt;24.5,"F1","F2"),""))</f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 t="shared" si="8"/>
        <v>49</v>
      </c>
    </row>
    <row r="69" spans="1:16" hidden="1">
      <c r="A69" s="172" t="s">
        <v>258</v>
      </c>
      <c r="B69" s="172" t="s">
        <v>259</v>
      </c>
      <c r="C69" s="5" t="str">
        <f t="shared" si="9"/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 t="shared" si="10"/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 t="shared" si="8"/>
        <v>59</v>
      </c>
    </row>
    <row r="70" spans="1:16" hidden="1">
      <c r="A70" s="172" t="s">
        <v>49</v>
      </c>
      <c r="B70" s="172" t="s">
        <v>50</v>
      </c>
      <c r="C70" s="5" t="str">
        <f t="shared" si="9"/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 t="shared" si="10"/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 t="shared" si="8"/>
        <v>31</v>
      </c>
    </row>
    <row r="71" spans="1:16" hidden="1">
      <c r="A71" s="172" t="s">
        <v>324</v>
      </c>
      <c r="B71" s="172" t="s">
        <v>325</v>
      </c>
      <c r="C71" s="5" t="str">
        <f t="shared" si="9"/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 t="shared" si="10"/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 t="shared" si="8"/>
        <v>86</v>
      </c>
    </row>
    <row r="72" spans="1:16" hidden="1">
      <c r="A72" s="172" t="s">
        <v>324</v>
      </c>
      <c r="B72" s="172" t="s">
        <v>50</v>
      </c>
      <c r="C72" s="5" t="str">
        <f t="shared" si="9"/>
        <v>GRANDADAM Philippe</v>
      </c>
      <c r="D72" s="144" t="s">
        <v>22</v>
      </c>
      <c r="E72" s="144" t="s">
        <v>10</v>
      </c>
      <c r="F72" s="16">
        <f>'joueurs  '!F71</f>
        <v>24.6</v>
      </c>
      <c r="G72" s="35" t="s">
        <v>323</v>
      </c>
      <c r="H72" s="192">
        <v>541310170</v>
      </c>
      <c r="I72" s="141" t="str">
        <f t="shared" si="10"/>
        <v>H3</v>
      </c>
      <c r="J72" s="5">
        <f>'Feuille saisie score '!J71</f>
        <v>15</v>
      </c>
      <c r="K72" s="5">
        <f>'Feuille saisie score '!K71</f>
        <v>34</v>
      </c>
      <c r="L72" s="5">
        <f>'Feuille saisie score '!L71</f>
        <v>12</v>
      </c>
      <c r="M72" s="5">
        <f>'Feuille saisie score '!M71</f>
        <v>31</v>
      </c>
      <c r="N72" s="5">
        <f t="shared" si="8"/>
        <v>65</v>
      </c>
    </row>
    <row r="73" spans="1:16" hidden="1">
      <c r="A73" s="172" t="s">
        <v>352</v>
      </c>
      <c r="B73" s="172" t="s">
        <v>353</v>
      </c>
      <c r="C73" s="5" t="str">
        <f t="shared" si="9"/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 t="shared" si="10"/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 t="shared" si="8"/>
        <v>78</v>
      </c>
    </row>
    <row r="74" spans="1:16" ht="15.75" hidden="1">
      <c r="A74" s="178" t="s">
        <v>121</v>
      </c>
      <c r="B74" s="178" t="s">
        <v>122</v>
      </c>
      <c r="C74" s="5" t="str">
        <f t="shared" si="9"/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 t="shared" si="10"/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 t="shared" si="8"/>
        <v>61</v>
      </c>
    </row>
    <row r="75" spans="1:16" hidden="1">
      <c r="A75" s="172" t="s">
        <v>282</v>
      </c>
      <c r="B75" s="172" t="s">
        <v>283</v>
      </c>
      <c r="C75" s="5" t="str">
        <f t="shared" si="9"/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 t="shared" si="10"/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 t="shared" si="8"/>
        <v>51</v>
      </c>
    </row>
    <row r="76" spans="1:16">
      <c r="A76" s="172" t="s">
        <v>277</v>
      </c>
      <c r="B76" s="172" t="s">
        <v>278</v>
      </c>
      <c r="C76" s="5" t="str">
        <f t="shared" si="9"/>
        <v>ALAMICHEL Valérie</v>
      </c>
      <c r="D76" s="152" t="s">
        <v>22</v>
      </c>
      <c r="E76" s="152" t="s">
        <v>19</v>
      </c>
      <c r="F76" s="16">
        <f>'joueurs  '!F3</f>
        <v>34.1</v>
      </c>
      <c r="G76" s="74" t="s">
        <v>276</v>
      </c>
      <c r="H76" s="192">
        <v>522832259</v>
      </c>
      <c r="I76" s="141" t="str">
        <f t="shared" si="10"/>
        <v>F2</v>
      </c>
      <c r="J76" s="5">
        <f>'Feuille saisie score '!J3</f>
        <v>4</v>
      </c>
      <c r="K76" s="5">
        <f>'Feuille saisie score '!K3</f>
        <v>29</v>
      </c>
      <c r="L76" s="5">
        <f>'Feuille saisie score '!L3</f>
        <v>6</v>
      </c>
      <c r="M76" s="5">
        <f>'Feuille saisie score '!M3</f>
        <v>24</v>
      </c>
      <c r="N76" s="5">
        <f t="shared" si="8"/>
        <v>53</v>
      </c>
      <c r="P76" s="210"/>
    </row>
    <row r="77" spans="1:16" hidden="1">
      <c r="A77" s="177" t="s">
        <v>299</v>
      </c>
      <c r="B77" s="177" t="s">
        <v>300</v>
      </c>
      <c r="C77" s="5" t="str">
        <f t="shared" si="9"/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 t="shared" si="10"/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 t="shared" si="8"/>
        <v>79</v>
      </c>
    </row>
    <row r="78" spans="1:16" hidden="1">
      <c r="A78" s="172" t="s">
        <v>220</v>
      </c>
      <c r="B78" s="172" t="s">
        <v>221</v>
      </c>
      <c r="C78" s="5" t="str">
        <f t="shared" si="9"/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 t="shared" si="10"/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 t="shared" si="8"/>
        <v>48</v>
      </c>
    </row>
    <row r="79" spans="1:16" hidden="1">
      <c r="A79" s="172" t="s">
        <v>373</v>
      </c>
      <c r="B79" s="172" t="s">
        <v>374</v>
      </c>
      <c r="C79" s="5" t="str">
        <f t="shared" si="9"/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 t="shared" si="10"/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 t="shared" si="8"/>
        <v>51</v>
      </c>
    </row>
    <row r="80" spans="1:16" hidden="1">
      <c r="A80" s="172" t="s">
        <v>69</v>
      </c>
      <c r="B80" s="172" t="s">
        <v>70</v>
      </c>
      <c r="C80" s="5" t="str">
        <f t="shared" si="9"/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 t="shared" si="10"/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 t="shared" si="8"/>
        <v>76</v>
      </c>
    </row>
    <row r="81" spans="1:14" hidden="1">
      <c r="A81" s="172" t="s">
        <v>393</v>
      </c>
      <c r="B81" s="172" t="s">
        <v>28</v>
      </c>
      <c r="C81" s="5" t="str">
        <f t="shared" si="9"/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 t="shared" si="10"/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 t="shared" si="8"/>
        <v>44</v>
      </c>
    </row>
    <row r="82" spans="1:14" hidden="1">
      <c r="A82" s="172" t="s">
        <v>366</v>
      </c>
      <c r="B82" s="172" t="s">
        <v>367</v>
      </c>
      <c r="C82" s="5" t="str">
        <f t="shared" si="9"/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 t="shared" si="10"/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 t="shared" si="8"/>
        <v>59</v>
      </c>
    </row>
    <row r="83" spans="1:14" ht="15.75" hidden="1">
      <c r="A83" s="175" t="s">
        <v>179</v>
      </c>
      <c r="B83" s="175" t="s">
        <v>180</v>
      </c>
      <c r="C83" s="5" t="str">
        <f t="shared" si="9"/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 t="shared" si="10"/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 t="shared" si="8"/>
        <v>86</v>
      </c>
    </row>
    <row r="84" spans="1:14" hidden="1">
      <c r="A84" s="172" t="s">
        <v>29</v>
      </c>
      <c r="B84" s="172" t="s">
        <v>30</v>
      </c>
      <c r="C84" s="5" t="str">
        <f t="shared" si="9"/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 t="shared" si="10"/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 t="shared" si="8"/>
        <v>58</v>
      </c>
    </row>
    <row r="85" spans="1:14" hidden="1">
      <c r="A85" s="172" t="s">
        <v>411</v>
      </c>
      <c r="B85" s="172" t="s">
        <v>412</v>
      </c>
      <c r="C85" s="5" t="str">
        <f t="shared" si="9"/>
        <v>JACOB sebastien</v>
      </c>
      <c r="D85" s="160" t="s">
        <v>22</v>
      </c>
      <c r="E85" s="160" t="s">
        <v>10</v>
      </c>
      <c r="F85" s="16">
        <f>'joueurs  '!F84</f>
        <v>18.100000000000001</v>
      </c>
      <c r="G85" s="170" t="s">
        <v>410</v>
      </c>
      <c r="H85" s="172">
        <v>45373347</v>
      </c>
      <c r="I85" s="141" t="str">
        <f t="shared" si="10"/>
        <v>H2</v>
      </c>
      <c r="J85" s="5">
        <f>'Feuille saisie score '!J84</f>
        <v>0</v>
      </c>
      <c r="K85" s="5">
        <f>'Feuille saisie score '!K84</f>
        <v>0</v>
      </c>
      <c r="L85" s="5">
        <f>'Feuille saisie score '!L84</f>
        <v>7</v>
      </c>
      <c r="M85" s="5">
        <f>'Feuille saisie score '!M84</f>
        <v>17</v>
      </c>
      <c r="N85" s="5">
        <f t="shared" si="8"/>
        <v>17</v>
      </c>
    </row>
    <row r="86" spans="1:14" hidden="1">
      <c r="A86" s="172" t="s">
        <v>240</v>
      </c>
      <c r="B86" s="172" t="s">
        <v>93</v>
      </c>
      <c r="C86" s="5" t="str">
        <f t="shared" si="9"/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 t="shared" si="10"/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 t="shared" si="8"/>
        <v>63</v>
      </c>
    </row>
    <row r="87" spans="1:14" hidden="1">
      <c r="A87" s="172" t="s">
        <v>313</v>
      </c>
      <c r="B87" s="172" t="s">
        <v>237</v>
      </c>
      <c r="C87" s="5" t="str">
        <f t="shared" si="9"/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 t="shared" si="10"/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 t="shared" si="8"/>
        <v>54</v>
      </c>
    </row>
    <row r="88" spans="1:14" hidden="1">
      <c r="A88" s="172" t="s">
        <v>73</v>
      </c>
      <c r="B88" s="172" t="s">
        <v>74</v>
      </c>
      <c r="C88" s="5" t="str">
        <f t="shared" si="9"/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 t="shared" si="10"/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 t="shared" si="8"/>
        <v>32</v>
      </c>
    </row>
    <row r="89" spans="1:14" ht="15.75" hidden="1">
      <c r="A89" s="175" t="s">
        <v>98</v>
      </c>
      <c r="B89" s="175" t="s">
        <v>99</v>
      </c>
      <c r="C89" s="5" t="str">
        <f t="shared" si="9"/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 t="shared" si="10"/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 t="shared" si="8"/>
        <v>32</v>
      </c>
    </row>
    <row r="90" spans="1:14" hidden="1">
      <c r="A90" s="172" t="s">
        <v>47</v>
      </c>
      <c r="B90" s="172" t="s">
        <v>48</v>
      </c>
      <c r="C90" s="5" t="str">
        <f t="shared" si="9"/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 t="shared" si="10"/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 t="shared" si="8"/>
        <v>52</v>
      </c>
    </row>
    <row r="91" spans="1:14" hidden="1">
      <c r="A91" s="174" t="s">
        <v>243</v>
      </c>
      <c r="B91" s="174" t="s">
        <v>64</v>
      </c>
      <c r="C91" s="5" t="str">
        <f t="shared" si="9"/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 t="shared" si="10"/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 t="shared" si="8"/>
        <v>58</v>
      </c>
    </row>
    <row r="92" spans="1:14" hidden="1">
      <c r="A92" s="172" t="s">
        <v>222</v>
      </c>
      <c r="B92" s="172" t="s">
        <v>223</v>
      </c>
      <c r="C92" s="5" t="str">
        <f t="shared" si="9"/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 t="shared" si="10"/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 t="shared" si="8"/>
        <v>56</v>
      </c>
    </row>
    <row r="93" spans="1:14" hidden="1">
      <c r="A93" s="172" t="s">
        <v>38</v>
      </c>
      <c r="B93" s="172" t="s">
        <v>39</v>
      </c>
      <c r="C93" s="5" t="str">
        <f t="shared" si="9"/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 t="shared" si="10"/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 t="shared" si="8"/>
        <v>60</v>
      </c>
    </row>
    <row r="94" spans="1:14" hidden="1">
      <c r="A94" s="172" t="s">
        <v>40</v>
      </c>
      <c r="B94" s="172" t="s">
        <v>16</v>
      </c>
      <c r="C94" s="5" t="str">
        <f t="shared" si="9"/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 t="shared" si="10"/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 t="shared" si="8"/>
        <v>92</v>
      </c>
    </row>
    <row r="95" spans="1:14" hidden="1">
      <c r="A95" s="174" t="s">
        <v>284</v>
      </c>
      <c r="B95" s="174" t="s">
        <v>285</v>
      </c>
      <c r="C95" s="5" t="str">
        <f t="shared" si="9"/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 t="shared" si="10"/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 t="shared" si="8"/>
        <v>60</v>
      </c>
    </row>
    <row r="96" spans="1:14" hidden="1">
      <c r="A96" s="172" t="s">
        <v>284</v>
      </c>
      <c r="B96" s="172" t="s">
        <v>346</v>
      </c>
      <c r="C96" s="5" t="str">
        <f t="shared" si="9"/>
        <v>LEFEVRE THIERRY</v>
      </c>
      <c r="D96" s="145" t="s">
        <v>22</v>
      </c>
      <c r="E96" s="145" t="s">
        <v>10</v>
      </c>
      <c r="F96" s="16">
        <f>'joueurs  '!F95</f>
        <v>25.3</v>
      </c>
      <c r="G96" s="89" t="s">
        <v>341</v>
      </c>
      <c r="H96" s="192">
        <v>41214347</v>
      </c>
      <c r="I96" s="141" t="str">
        <f t="shared" si="10"/>
        <v>H3</v>
      </c>
      <c r="J96" s="5">
        <f>'Feuille saisie score '!J95</f>
        <v>11</v>
      </c>
      <c r="K96" s="5">
        <f>'Feuille saisie score '!K95</f>
        <v>28</v>
      </c>
      <c r="L96" s="5">
        <f>'Feuille saisie score '!L95</f>
        <v>13</v>
      </c>
      <c r="M96" s="5">
        <f>'Feuille saisie score '!M95</f>
        <v>37</v>
      </c>
      <c r="N96" s="5">
        <f t="shared" si="8"/>
        <v>65</v>
      </c>
    </row>
    <row r="97" spans="1:14" hidden="1">
      <c r="A97" s="174" t="s">
        <v>336</v>
      </c>
      <c r="B97" s="174" t="s">
        <v>337</v>
      </c>
      <c r="C97" s="5" t="str">
        <f t="shared" si="9"/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 t="shared" si="10"/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 t="shared" si="8"/>
        <v>60</v>
      </c>
    </row>
    <row r="98" spans="1:14" hidden="1">
      <c r="A98" s="172" t="s">
        <v>344</v>
      </c>
      <c r="B98" s="172" t="s">
        <v>222</v>
      </c>
      <c r="C98" s="5" t="str">
        <f t="shared" si="9"/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 t="shared" si="10"/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 t="shared" si="8"/>
        <v>63</v>
      </c>
    </row>
    <row r="99" spans="1:14" hidden="1">
      <c r="A99" s="172" t="s">
        <v>36</v>
      </c>
      <c r="B99" s="172" t="s">
        <v>37</v>
      </c>
      <c r="C99" s="5" t="str">
        <f t="shared" si="9"/>
        <v>LETHONGSAVARN Vivien</v>
      </c>
      <c r="D99" s="10" t="s">
        <v>22</v>
      </c>
      <c r="E99" s="10" t="s">
        <v>10</v>
      </c>
      <c r="F99" s="16">
        <f>'joueurs  '!F98</f>
        <v>24.3</v>
      </c>
      <c r="G99" s="163" t="s">
        <v>14</v>
      </c>
      <c r="H99" s="192">
        <v>545649245</v>
      </c>
      <c r="I99" s="141" t="str">
        <f t="shared" si="10"/>
        <v>H2</v>
      </c>
      <c r="J99" s="5">
        <f>'Feuille saisie score '!J98</f>
        <v>16</v>
      </c>
      <c r="K99" s="5">
        <f>'Feuille saisie score '!K98</f>
        <v>41</v>
      </c>
      <c r="L99" s="5">
        <f>'Feuille saisie score '!L98</f>
        <v>11</v>
      </c>
      <c r="M99" s="5">
        <f>'Feuille saisie score '!M98</f>
        <v>31</v>
      </c>
      <c r="N99" s="5">
        <f t="shared" ref="N99:N130" si="11">K99+M99</f>
        <v>72</v>
      </c>
    </row>
    <row r="100" spans="1:14" hidden="1">
      <c r="A100" s="182" t="s">
        <v>7</v>
      </c>
      <c r="B100" s="182" t="s">
        <v>8</v>
      </c>
      <c r="C100" s="5" t="str">
        <f t="shared" ref="C100:C131" si="12">A100&amp;" "&amp;B100</f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 t="shared" ref="I100:I131" si="13">IF(E100="H",IF(F100&lt;15.5,"H1",IF(F100&lt;24.5,"H2","H3")),IF(E100="F",IF(F100&lt;24.5,"F1","F2"),""))</f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 t="shared" si="11"/>
        <v>64</v>
      </c>
    </row>
    <row r="101" spans="1:14" ht="30" hidden="1">
      <c r="A101" s="173" t="s">
        <v>194</v>
      </c>
      <c r="B101" s="173" t="s">
        <v>195</v>
      </c>
      <c r="C101" s="5" t="str">
        <f t="shared" si="12"/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 t="shared" si="13"/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 t="shared" si="11"/>
        <v>58</v>
      </c>
    </row>
    <row r="102" spans="1:14" hidden="1">
      <c r="A102" s="172" t="s">
        <v>233</v>
      </c>
      <c r="B102" s="172" t="s">
        <v>234</v>
      </c>
      <c r="C102" s="5" t="str">
        <f t="shared" si="12"/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 t="shared" si="13"/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 t="shared" si="11"/>
        <v>53</v>
      </c>
    </row>
    <row r="103" spans="1:14" hidden="1">
      <c r="A103" s="172" t="s">
        <v>126</v>
      </c>
      <c r="B103" s="172" t="s">
        <v>127</v>
      </c>
      <c r="C103" s="5" t="str">
        <f t="shared" si="12"/>
        <v>LUCQ Laurent</v>
      </c>
      <c r="D103" s="143" t="s">
        <v>22</v>
      </c>
      <c r="E103" s="143" t="s">
        <v>10</v>
      </c>
      <c r="F103" s="16">
        <f>'joueurs  '!F102</f>
        <v>22.2</v>
      </c>
      <c r="G103" s="32" t="s">
        <v>128</v>
      </c>
      <c r="H103" s="192">
        <v>48143143</v>
      </c>
      <c r="I103" s="141" t="str">
        <f t="shared" si="13"/>
        <v>H2</v>
      </c>
      <c r="J103" s="5">
        <f>'Feuille saisie score '!J102</f>
        <v>11</v>
      </c>
      <c r="K103" s="5">
        <f>'Feuille saisie score '!K102</f>
        <v>28</v>
      </c>
      <c r="L103" s="5">
        <f>'Feuille saisie score '!L102</f>
        <v>7</v>
      </c>
      <c r="M103" s="5">
        <f>'Feuille saisie score '!M102</f>
        <v>26</v>
      </c>
      <c r="N103" s="5">
        <f t="shared" si="11"/>
        <v>54</v>
      </c>
    </row>
    <row r="104" spans="1:14" ht="15.75" hidden="1">
      <c r="A104" s="178" t="s">
        <v>117</v>
      </c>
      <c r="B104" s="178" t="s">
        <v>118</v>
      </c>
      <c r="C104" s="5" t="str">
        <f t="shared" si="12"/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 t="shared" si="13"/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 t="shared" si="11"/>
        <v>51</v>
      </c>
    </row>
    <row r="105" spans="1:14" hidden="1">
      <c r="A105" s="172" t="s">
        <v>241</v>
      </c>
      <c r="B105" s="172" t="s">
        <v>112</v>
      </c>
      <c r="C105" s="5" t="str">
        <f t="shared" si="12"/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 t="shared" si="13"/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 t="shared" si="11"/>
        <v>59</v>
      </c>
    </row>
    <row r="106" spans="1:14" hidden="1">
      <c r="A106" s="172" t="s">
        <v>242</v>
      </c>
      <c r="B106" s="172" t="s">
        <v>166</v>
      </c>
      <c r="C106" s="5" t="str">
        <f t="shared" si="12"/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 t="shared" si="13"/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 t="shared" si="11"/>
        <v>50</v>
      </c>
    </row>
    <row r="107" spans="1:14" hidden="1">
      <c r="A107" s="172" t="s">
        <v>63</v>
      </c>
      <c r="B107" s="172" t="s">
        <v>64</v>
      </c>
      <c r="C107" s="5" t="str">
        <f t="shared" si="12"/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 t="shared" si="13"/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 t="shared" si="11"/>
        <v>36</v>
      </c>
    </row>
    <row r="108" spans="1:14" hidden="1">
      <c r="A108" s="172" t="s">
        <v>308</v>
      </c>
      <c r="B108" s="172" t="s">
        <v>309</v>
      </c>
      <c r="C108" s="5" t="str">
        <f t="shared" si="12"/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 t="shared" si="13"/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 t="shared" si="11"/>
        <v>56</v>
      </c>
    </row>
    <row r="109" spans="1:14" ht="15.75" hidden="1">
      <c r="A109" s="183" t="s">
        <v>153</v>
      </c>
      <c r="B109" s="183" t="s">
        <v>154</v>
      </c>
      <c r="C109" s="5" t="str">
        <f t="shared" si="12"/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 t="shared" si="13"/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 t="shared" si="11"/>
        <v>69</v>
      </c>
    </row>
    <row r="110" spans="1:14" hidden="1">
      <c r="A110" s="174" t="s">
        <v>254</v>
      </c>
      <c r="B110" s="174" t="s">
        <v>180</v>
      </c>
      <c r="C110" s="5" t="str">
        <f t="shared" si="12"/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 t="shared" si="13"/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 t="shared" si="11"/>
        <v>49</v>
      </c>
    </row>
    <row r="111" spans="1:14" hidden="1">
      <c r="A111" s="172" t="s">
        <v>217</v>
      </c>
      <c r="B111" s="172" t="s">
        <v>218</v>
      </c>
      <c r="C111" s="5" t="str">
        <f t="shared" si="12"/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 t="shared" si="13"/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 t="shared" si="11"/>
        <v>72</v>
      </c>
    </row>
    <row r="112" spans="1:14" hidden="1">
      <c r="A112" s="172" t="s">
        <v>34</v>
      </c>
      <c r="B112" s="172" t="s">
        <v>35</v>
      </c>
      <c r="C112" s="5" t="str">
        <f t="shared" si="12"/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 t="shared" si="13"/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 t="shared" si="11"/>
        <v>74</v>
      </c>
    </row>
    <row r="113" spans="1:16" ht="15.75" hidden="1">
      <c r="A113" s="178" t="s">
        <v>79</v>
      </c>
      <c r="B113" s="178" t="s">
        <v>72</v>
      </c>
      <c r="C113" s="5" t="str">
        <f t="shared" si="12"/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 t="shared" si="13"/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 t="shared" si="11"/>
        <v>66</v>
      </c>
    </row>
    <row r="114" spans="1:16" ht="15.75" hidden="1">
      <c r="A114" s="173" t="s">
        <v>202</v>
      </c>
      <c r="B114" s="173" t="s">
        <v>203</v>
      </c>
      <c r="C114" s="5" t="str">
        <f t="shared" si="12"/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 t="shared" si="13"/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 t="shared" si="11"/>
        <v>53</v>
      </c>
    </row>
    <row r="115" spans="1:16" ht="15.75" hidden="1">
      <c r="A115" s="178" t="s">
        <v>85</v>
      </c>
      <c r="B115" s="178" t="s">
        <v>70</v>
      </c>
      <c r="C115" s="5" t="str">
        <f t="shared" si="12"/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 t="shared" si="13"/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 t="shared" si="11"/>
        <v>45</v>
      </c>
    </row>
    <row r="116" spans="1:16" hidden="1">
      <c r="A116" s="172" t="s">
        <v>147</v>
      </c>
      <c r="B116" s="172" t="s">
        <v>99</v>
      </c>
      <c r="C116" s="5" t="str">
        <f t="shared" si="12"/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 t="shared" si="13"/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 t="shared" si="11"/>
        <v>48</v>
      </c>
    </row>
    <row r="117" spans="1:16" ht="15.75" hidden="1">
      <c r="A117" s="173" t="s">
        <v>169</v>
      </c>
      <c r="B117" s="173" t="s">
        <v>170</v>
      </c>
      <c r="C117" s="5" t="str">
        <f t="shared" si="12"/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 t="shared" si="13"/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 t="shared" si="11"/>
        <v>69</v>
      </c>
    </row>
    <row r="118" spans="1:16" hidden="1">
      <c r="A118" s="172" t="s">
        <v>387</v>
      </c>
      <c r="B118" s="172" t="s">
        <v>388</v>
      </c>
      <c r="C118" s="5" t="str">
        <f t="shared" si="12"/>
        <v>MORFIN ALAIN</v>
      </c>
      <c r="D118" s="157" t="s">
        <v>22</v>
      </c>
      <c r="E118" s="157" t="s">
        <v>10</v>
      </c>
      <c r="F118" s="16">
        <f>'joueurs  '!F117</f>
        <v>18.2</v>
      </c>
      <c r="G118" s="169" t="s">
        <v>384</v>
      </c>
      <c r="H118" s="197" t="s">
        <v>389</v>
      </c>
      <c r="I118" s="141" t="str">
        <f t="shared" si="13"/>
        <v>H2</v>
      </c>
      <c r="J118" s="5">
        <f>'Feuille saisie score '!J117</f>
        <v>14</v>
      </c>
      <c r="K118" s="5">
        <f>'Feuille saisie score '!K117</f>
        <v>31</v>
      </c>
      <c r="L118" s="5">
        <f>'Feuille saisie score '!L117</f>
        <v>20</v>
      </c>
      <c r="M118" s="5">
        <f>'Feuille saisie score '!M117</f>
        <v>40</v>
      </c>
      <c r="N118" s="5">
        <f t="shared" si="11"/>
        <v>71</v>
      </c>
    </row>
    <row r="119" spans="1:16" hidden="1">
      <c r="A119" s="172" t="s">
        <v>65</v>
      </c>
      <c r="B119" s="172" t="s">
        <v>66</v>
      </c>
      <c r="C119" s="5" t="str">
        <f t="shared" si="12"/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 t="shared" si="13"/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 t="shared" si="11"/>
        <v>14</v>
      </c>
    </row>
    <row r="120" spans="1:16" hidden="1">
      <c r="A120" s="172" t="s">
        <v>51</v>
      </c>
      <c r="B120" s="172" t="s">
        <v>52</v>
      </c>
      <c r="C120" s="5" t="str">
        <f t="shared" si="12"/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 t="shared" si="13"/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 t="shared" si="11"/>
        <v>65</v>
      </c>
    </row>
    <row r="121" spans="1:16" hidden="1">
      <c r="A121" s="174" t="s">
        <v>140</v>
      </c>
      <c r="B121" s="174" t="s">
        <v>141</v>
      </c>
      <c r="C121" s="5" t="str">
        <f t="shared" si="12"/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 t="shared" si="13"/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 t="shared" si="11"/>
        <v>53</v>
      </c>
    </row>
    <row r="122" spans="1:16" hidden="1">
      <c r="A122" s="172" t="s">
        <v>237</v>
      </c>
      <c r="B122" s="172" t="s">
        <v>238</v>
      </c>
      <c r="C122" s="5" t="str">
        <f t="shared" si="12"/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 t="shared" si="13"/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 t="shared" si="11"/>
        <v>51</v>
      </c>
    </row>
    <row r="123" spans="1:16" hidden="1">
      <c r="A123" s="172" t="s">
        <v>326</v>
      </c>
      <c r="B123" s="172" t="s">
        <v>238</v>
      </c>
      <c r="C123" s="5" t="str">
        <f t="shared" si="12"/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 t="shared" si="13"/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 t="shared" si="11"/>
        <v>55</v>
      </c>
    </row>
    <row r="124" spans="1:16">
      <c r="A124" s="172" t="s">
        <v>267</v>
      </c>
      <c r="B124" s="172" t="s">
        <v>270</v>
      </c>
      <c r="C124" s="5" t="str">
        <f t="shared" si="12"/>
        <v>REVENU LAURA</v>
      </c>
      <c r="D124" s="151" t="s">
        <v>22</v>
      </c>
      <c r="E124" s="151" t="s">
        <v>19</v>
      </c>
      <c r="F124" s="16">
        <f>'joueurs  '!F145</f>
        <v>40.1</v>
      </c>
      <c r="G124" s="71" t="s">
        <v>264</v>
      </c>
      <c r="H124" s="192">
        <v>514130362</v>
      </c>
      <c r="I124" s="141" t="str">
        <f t="shared" si="13"/>
        <v>F2</v>
      </c>
      <c r="J124" s="5">
        <f>'Feuille saisie score '!J145</f>
        <v>6</v>
      </c>
      <c r="K124" s="5">
        <f>'Feuille saisie score '!K145</f>
        <v>31</v>
      </c>
      <c r="L124" s="5">
        <f>'Feuille saisie score '!L145</f>
        <v>7</v>
      </c>
      <c r="M124" s="5">
        <f>'Feuille saisie score '!M145</f>
        <v>20</v>
      </c>
      <c r="N124" s="5">
        <f t="shared" si="11"/>
        <v>51</v>
      </c>
      <c r="P124" s="210"/>
    </row>
    <row r="125" spans="1:16" hidden="1">
      <c r="A125" s="174" t="s">
        <v>339</v>
      </c>
      <c r="B125" s="174" t="s">
        <v>340</v>
      </c>
      <c r="C125" s="5" t="str">
        <f t="shared" si="12"/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 t="shared" si="13"/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 t="shared" si="11"/>
        <v>61</v>
      </c>
    </row>
    <row r="126" spans="1:16" hidden="1">
      <c r="A126" s="172" t="s">
        <v>339</v>
      </c>
      <c r="B126" s="172" t="s">
        <v>265</v>
      </c>
      <c r="C126" s="5" t="str">
        <f t="shared" si="12"/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 t="shared" si="13"/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 t="shared" si="11"/>
        <v>50</v>
      </c>
    </row>
    <row r="127" spans="1:16" hidden="1">
      <c r="A127" s="172" t="s">
        <v>142</v>
      </c>
      <c r="B127" s="172" t="s">
        <v>143</v>
      </c>
      <c r="C127" s="5" t="str">
        <f t="shared" si="12"/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 t="shared" si="13"/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 t="shared" si="11"/>
        <v>78</v>
      </c>
    </row>
    <row r="128" spans="1:16" hidden="1">
      <c r="A128" s="172" t="s">
        <v>142</v>
      </c>
      <c r="B128" s="172" t="s">
        <v>144</v>
      </c>
      <c r="C128" s="5" t="str">
        <f t="shared" si="12"/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 t="shared" si="13"/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 t="shared" si="11"/>
        <v>84</v>
      </c>
    </row>
    <row r="129" spans="1:14" hidden="1">
      <c r="A129" s="172" t="s">
        <v>359</v>
      </c>
      <c r="B129" s="172" t="s">
        <v>159</v>
      </c>
      <c r="C129" s="5" t="str">
        <f t="shared" si="12"/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 t="shared" si="13"/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 t="shared" si="11"/>
        <v>65</v>
      </c>
    </row>
    <row r="130" spans="1:14" hidden="1">
      <c r="A130" s="172" t="s">
        <v>224</v>
      </c>
      <c r="B130" s="172" t="s">
        <v>225</v>
      </c>
      <c r="C130" s="5" t="str">
        <f t="shared" si="12"/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 t="shared" si="13"/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 t="shared" si="11"/>
        <v>19</v>
      </c>
    </row>
    <row r="131" spans="1:14" hidden="1">
      <c r="A131" s="172" t="s">
        <v>395</v>
      </c>
      <c r="B131" s="172" t="s">
        <v>396</v>
      </c>
      <c r="C131" s="5" t="str">
        <f t="shared" si="12"/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 t="shared" si="13"/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 t="shared" ref="N131:N162" si="14">K131+M131</f>
        <v>43</v>
      </c>
    </row>
    <row r="132" spans="1:14" hidden="1">
      <c r="A132" s="174" t="s">
        <v>137</v>
      </c>
      <c r="B132" s="174" t="s">
        <v>102</v>
      </c>
      <c r="C132" s="5" t="str">
        <f t="shared" ref="C132:C163" si="15">A132&amp;" "&amp;B132</f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 t="shared" ref="I132:I146" si="16">IF(E132="H",IF(F132&lt;15.5,"H1",IF(F132&lt;24.5,"H2","H3")),IF(E132="F",IF(F132&lt;24.5,"F1","F2"),""))</f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 t="shared" si="14"/>
        <v>39</v>
      </c>
    </row>
    <row r="133" spans="1:14" hidden="1">
      <c r="A133" s="172" t="s">
        <v>397</v>
      </c>
      <c r="B133" s="172" t="s">
        <v>398</v>
      </c>
      <c r="C133" s="5" t="str">
        <f t="shared" si="15"/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 t="shared" si="16"/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 t="shared" si="14"/>
        <v>67</v>
      </c>
    </row>
    <row r="134" spans="1:14" hidden="1">
      <c r="A134" s="172" t="s">
        <v>286</v>
      </c>
      <c r="B134" s="172" t="s">
        <v>287</v>
      </c>
      <c r="C134" s="5" t="str">
        <f t="shared" si="15"/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 t="shared" si="16"/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 t="shared" si="14"/>
        <v>58</v>
      </c>
    </row>
    <row r="135" spans="1:14" hidden="1">
      <c r="A135" s="174" t="s">
        <v>382</v>
      </c>
      <c r="B135" s="174" t="s">
        <v>383</v>
      </c>
      <c r="C135" s="5" t="str">
        <f t="shared" si="15"/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 t="shared" si="16"/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 t="shared" si="14"/>
        <v>71</v>
      </c>
    </row>
    <row r="136" spans="1:14" hidden="1">
      <c r="A136" s="172" t="s">
        <v>251</v>
      </c>
      <c r="B136" s="172" t="s">
        <v>44</v>
      </c>
      <c r="C136" s="5" t="str">
        <f t="shared" si="15"/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 t="shared" si="16"/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 t="shared" si="14"/>
        <v>64</v>
      </c>
    </row>
    <row r="137" spans="1:14" hidden="1">
      <c r="A137" s="172" t="s">
        <v>318</v>
      </c>
      <c r="B137" s="172" t="s">
        <v>319</v>
      </c>
      <c r="C137" s="5" t="str">
        <f t="shared" si="15"/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 t="shared" si="16"/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 t="shared" si="14"/>
        <v>54</v>
      </c>
    </row>
    <row r="138" spans="1:14" hidden="1">
      <c r="A138" s="172" t="s">
        <v>145</v>
      </c>
      <c r="B138" s="172" t="s">
        <v>146</v>
      </c>
      <c r="C138" s="5" t="str">
        <f t="shared" si="15"/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 t="shared" si="16"/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 t="shared" si="14"/>
        <v>57</v>
      </c>
    </row>
    <row r="139" spans="1:14" hidden="1">
      <c r="A139" s="172" t="s">
        <v>281</v>
      </c>
      <c r="B139" s="172" t="s">
        <v>234</v>
      </c>
      <c r="C139" s="5" t="str">
        <f t="shared" si="15"/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 t="shared" si="16"/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 t="shared" si="14"/>
        <v>57</v>
      </c>
    </row>
    <row r="140" spans="1:14" hidden="1">
      <c r="A140" s="172" t="s">
        <v>20</v>
      </c>
      <c r="B140" s="172" t="s">
        <v>21</v>
      </c>
      <c r="C140" s="5" t="str">
        <f t="shared" si="15"/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 t="shared" si="16"/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 t="shared" si="14"/>
        <v>25</v>
      </c>
    </row>
    <row r="141" spans="1:14" hidden="1">
      <c r="A141" s="172" t="s">
        <v>404</v>
      </c>
      <c r="B141" s="172" t="s">
        <v>405</v>
      </c>
      <c r="C141" s="5" t="str">
        <f t="shared" si="15"/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 t="shared" si="16"/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 t="shared" si="14"/>
        <v>65</v>
      </c>
    </row>
    <row r="142" spans="1:14" hidden="1">
      <c r="A142" s="172" t="s">
        <v>347</v>
      </c>
      <c r="B142" s="172" t="s">
        <v>348</v>
      </c>
      <c r="C142" s="5" t="str">
        <f t="shared" si="15"/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 t="shared" si="16"/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 t="shared" si="14"/>
        <v>68</v>
      </c>
    </row>
    <row r="143" spans="1:14" ht="15.75" hidden="1">
      <c r="A143" s="173" t="s">
        <v>208</v>
      </c>
      <c r="B143" s="173" t="s">
        <v>209</v>
      </c>
      <c r="C143" s="5" t="str">
        <f t="shared" si="15"/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si="16"/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si="14"/>
        <v>59</v>
      </c>
    </row>
    <row r="144" spans="1:14" hidden="1">
      <c r="A144" s="174" t="s">
        <v>305</v>
      </c>
      <c r="B144" s="174" t="s">
        <v>263</v>
      </c>
      <c r="C144" s="5" t="str">
        <f t="shared" si="15"/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 t="shared" si="16"/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 t="shared" si="14"/>
        <v>68</v>
      </c>
    </row>
    <row r="145" spans="1:16" hidden="1">
      <c r="A145" s="172" t="s">
        <v>267</v>
      </c>
      <c r="B145" s="172" t="s">
        <v>268</v>
      </c>
      <c r="C145" s="5" t="str">
        <f t="shared" si="15"/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 t="shared" si="16"/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 t="shared" si="14"/>
        <v>51</v>
      </c>
    </row>
    <row r="146" spans="1:16">
      <c r="A146" s="174" t="s">
        <v>326</v>
      </c>
      <c r="B146" s="174" t="s">
        <v>327</v>
      </c>
      <c r="C146" s="5" t="str">
        <f t="shared" si="15"/>
        <v>NUGUES Françoise</v>
      </c>
      <c r="D146" s="144" t="s">
        <v>22</v>
      </c>
      <c r="E146" s="144" t="s">
        <v>19</v>
      </c>
      <c r="F146" s="16">
        <f>'joueurs  '!F123</f>
        <v>24.3</v>
      </c>
      <c r="G146" s="35" t="s">
        <v>323</v>
      </c>
      <c r="H146" s="192">
        <v>44022185</v>
      </c>
      <c r="I146" s="141" t="str">
        <f t="shared" si="16"/>
        <v>F1</v>
      </c>
      <c r="J146" s="5">
        <f>'Feuille saisie score '!J123</f>
        <v>7</v>
      </c>
      <c r="K146" s="5">
        <f>'Feuille saisie score '!K123</f>
        <v>23</v>
      </c>
      <c r="L146" s="5">
        <f>'Feuille saisie score '!L123</f>
        <v>8</v>
      </c>
      <c r="M146" s="5">
        <f>'Feuille saisie score '!M123</f>
        <v>24</v>
      </c>
      <c r="N146" s="5">
        <f t="shared" si="14"/>
        <v>47</v>
      </c>
      <c r="P146" s="210"/>
    </row>
    <row r="147" spans="1:16" hidden="1">
      <c r="A147" s="172" t="s">
        <v>351</v>
      </c>
      <c r="B147" s="172" t="s">
        <v>346</v>
      </c>
      <c r="C147" s="5" t="str">
        <f t="shared" ref="C147:C152" si="17">A147&amp;" "&amp;B147</f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 t="shared" ref="I147:I152" si="18">IF(E147="H",IF(F147&lt;15.5,"H1",IF(F147&lt;24.5,"H2","H3")),IF(E147="F",IF(F147&lt;24.5,"F1","F2"),""))</f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 t="shared" ref="N147:N169" si="19">K147+M147</f>
        <v>73</v>
      </c>
    </row>
    <row r="148" spans="1:16" hidden="1">
      <c r="A148" s="172" t="s">
        <v>354</v>
      </c>
      <c r="B148" s="172" t="s">
        <v>355</v>
      </c>
      <c r="C148" s="5" t="str">
        <f t="shared" si="17"/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 t="shared" si="18"/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 t="shared" si="19"/>
        <v>65</v>
      </c>
    </row>
    <row r="149" spans="1:16" hidden="1">
      <c r="A149" s="174" t="s">
        <v>226</v>
      </c>
      <c r="B149" s="174" t="s">
        <v>227</v>
      </c>
      <c r="C149" s="5" t="str">
        <f t="shared" si="17"/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 t="shared" si="18"/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 t="shared" si="19"/>
        <v>63</v>
      </c>
    </row>
    <row r="150" spans="1:16" ht="15.75" hidden="1">
      <c r="A150" s="175" t="s">
        <v>183</v>
      </c>
      <c r="B150" s="175" t="s">
        <v>184</v>
      </c>
      <c r="C150" s="5" t="str">
        <f t="shared" si="17"/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 t="shared" si="18"/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 t="shared" si="19"/>
        <v>64</v>
      </c>
    </row>
    <row r="151" spans="1:16" hidden="1">
      <c r="A151" s="172" t="s">
        <v>43</v>
      </c>
      <c r="B151" s="172" t="s">
        <v>44</v>
      </c>
      <c r="C151" s="5" t="str">
        <f t="shared" si="17"/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 t="shared" si="18"/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 t="shared" si="19"/>
        <v>65</v>
      </c>
    </row>
    <row r="152" spans="1:16" ht="15.75" hidden="1">
      <c r="A152" s="175" t="s">
        <v>105</v>
      </c>
      <c r="B152" s="175" t="s">
        <v>106</v>
      </c>
      <c r="C152" s="5" t="str">
        <f t="shared" si="17"/>
        <v>SAUVAIRE Christophe</v>
      </c>
      <c r="D152" s="142" t="s">
        <v>22</v>
      </c>
      <c r="E152" s="142" t="s">
        <v>10</v>
      </c>
      <c r="F152" s="16">
        <f>'joueurs  '!F151</f>
        <v>10.7</v>
      </c>
      <c r="G152" s="86" t="s">
        <v>78</v>
      </c>
      <c r="H152" s="193">
        <v>545216079</v>
      </c>
      <c r="I152" s="141" t="str">
        <f t="shared" si="18"/>
        <v>H1</v>
      </c>
      <c r="J152" s="5">
        <f>'Feuille saisie score '!J151</f>
        <v>20</v>
      </c>
      <c r="K152" s="5">
        <f>'Feuille saisie score '!K151</f>
        <v>31</v>
      </c>
      <c r="L152" s="5">
        <f>'Feuille saisie score '!L151</f>
        <v>23</v>
      </c>
      <c r="M152" s="5">
        <f>'Feuille saisie score '!M151</f>
        <v>37</v>
      </c>
      <c r="N152" s="5">
        <f t="shared" si="19"/>
        <v>68</v>
      </c>
    </row>
    <row r="153" spans="1:16" hidden="1">
      <c r="A153" s="172" t="s">
        <v>61</v>
      </c>
      <c r="B153" s="172" t="s">
        <v>62</v>
      </c>
      <c r="C153" s="5" t="str">
        <f t="shared" ref="C153:C169" si="20">A153&amp;" "&amp;B153</f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 t="shared" ref="I153:I169" si="21">IF(E153="H",IF(F153&lt;15.5,"H1",IF(F153&lt;24.5,"H2","H3")),IF(E153="F",IF(F153&lt;24.5,"F1","F2"),""))</f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 t="shared" si="19"/>
        <v>75</v>
      </c>
    </row>
    <row r="154" spans="1:16" hidden="1">
      <c r="A154" s="174" t="s">
        <v>399</v>
      </c>
      <c r="B154" s="174" t="s">
        <v>400</v>
      </c>
      <c r="C154" s="5" t="str">
        <f t="shared" si="20"/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 t="shared" si="21"/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 t="shared" si="19"/>
        <v>63</v>
      </c>
    </row>
    <row r="155" spans="1:16" hidden="1">
      <c r="A155" s="172" t="s">
        <v>288</v>
      </c>
      <c r="B155" s="172" t="s">
        <v>289</v>
      </c>
      <c r="C155" s="5" t="str">
        <f t="shared" si="20"/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 t="shared" si="21"/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 t="shared" si="19"/>
        <v>45</v>
      </c>
    </row>
    <row r="156" spans="1:16" hidden="1">
      <c r="A156" s="174" t="s">
        <v>333</v>
      </c>
      <c r="B156" s="174" t="s">
        <v>334</v>
      </c>
      <c r="C156" s="5" t="str">
        <f t="shared" si="20"/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 t="shared" si="21"/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 t="shared" si="19"/>
        <v>64</v>
      </c>
    </row>
    <row r="157" spans="1:16" hidden="1">
      <c r="A157" s="172" t="s">
        <v>134</v>
      </c>
      <c r="B157" s="172" t="s">
        <v>135</v>
      </c>
      <c r="C157" s="5" t="str">
        <f t="shared" si="20"/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 t="shared" si="21"/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 t="shared" si="19"/>
        <v>37</v>
      </c>
    </row>
    <row r="158" spans="1:16" hidden="1">
      <c r="A158" s="172" t="s">
        <v>328</v>
      </c>
      <c r="B158" s="172" t="s">
        <v>329</v>
      </c>
      <c r="C158" s="5" t="str">
        <f t="shared" si="20"/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 t="shared" si="21"/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 t="shared" si="19"/>
        <v>46</v>
      </c>
    </row>
    <row r="159" spans="1:16" hidden="1">
      <c r="A159" s="172" t="s">
        <v>67</v>
      </c>
      <c r="B159" s="172" t="s">
        <v>68</v>
      </c>
      <c r="C159" s="5" t="str">
        <f t="shared" si="20"/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 t="shared" si="21"/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 t="shared" si="19"/>
        <v>110</v>
      </c>
    </row>
    <row r="160" spans="1:16" hidden="1">
      <c r="A160" s="174" t="s">
        <v>363</v>
      </c>
      <c r="B160" s="174" t="s">
        <v>364</v>
      </c>
      <c r="C160" s="5" t="str">
        <f t="shared" si="20"/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 t="shared" si="21"/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 t="shared" si="19"/>
        <v>50</v>
      </c>
    </row>
    <row r="161" spans="1:16" hidden="1">
      <c r="A161" s="172" t="s">
        <v>368</v>
      </c>
      <c r="B161" s="172" t="s">
        <v>268</v>
      </c>
      <c r="C161" s="5" t="str">
        <f t="shared" si="20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21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19"/>
        <v>45</v>
      </c>
    </row>
    <row r="162" spans="1:16" ht="15.75" hidden="1">
      <c r="A162" s="175" t="s">
        <v>92</v>
      </c>
      <c r="B162" s="175" t="s">
        <v>93</v>
      </c>
      <c r="C162" s="5" t="str">
        <f t="shared" si="20"/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 t="shared" si="21"/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 t="shared" si="19"/>
        <v>74</v>
      </c>
    </row>
    <row r="163" spans="1:16" hidden="1">
      <c r="A163" s="172" t="s">
        <v>332</v>
      </c>
      <c r="B163" s="172" t="s">
        <v>106</v>
      </c>
      <c r="C163" s="5" t="str">
        <f t="shared" si="20"/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 t="shared" si="21"/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 t="shared" si="19"/>
        <v>75</v>
      </c>
    </row>
    <row r="164" spans="1:16" hidden="1">
      <c r="A164" s="172" t="s">
        <v>371</v>
      </c>
      <c r="B164" s="172" t="s">
        <v>372</v>
      </c>
      <c r="C164" s="5" t="str">
        <f t="shared" si="20"/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 t="shared" si="21"/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 t="shared" si="19"/>
        <v>52</v>
      </c>
    </row>
    <row r="165" spans="1:16" hidden="1">
      <c r="A165" s="172" t="s">
        <v>279</v>
      </c>
      <c r="B165" s="172" t="s">
        <v>280</v>
      </c>
      <c r="C165" s="5" t="str">
        <f t="shared" si="20"/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 t="shared" si="21"/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 t="shared" si="19"/>
        <v>61</v>
      </c>
    </row>
    <row r="166" spans="1:16" hidden="1">
      <c r="A166" s="172" t="s">
        <v>402</v>
      </c>
      <c r="B166" s="172" t="s">
        <v>50</v>
      </c>
      <c r="C166" s="5" t="str">
        <f t="shared" si="20"/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 t="shared" si="21"/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 t="shared" si="19"/>
        <v>55</v>
      </c>
    </row>
    <row r="167" spans="1:16" ht="15.75" hidden="1">
      <c r="A167" s="185" t="s">
        <v>75</v>
      </c>
      <c r="B167" s="185" t="s">
        <v>76</v>
      </c>
      <c r="C167" s="5" t="str">
        <f t="shared" si="20"/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si="21"/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si="19"/>
        <v>49</v>
      </c>
    </row>
    <row r="168" spans="1:16" hidden="1">
      <c r="A168" s="177" t="s">
        <v>302</v>
      </c>
      <c r="B168" s="177" t="s">
        <v>303</v>
      </c>
      <c r="C168" s="5" t="str">
        <f t="shared" si="20"/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 t="shared" si="21"/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 t="shared" si="19"/>
        <v>64</v>
      </c>
    </row>
    <row r="169" spans="1:16" hidden="1">
      <c r="A169" s="172" t="s">
        <v>235</v>
      </c>
      <c r="B169" s="172" t="s">
        <v>236</v>
      </c>
      <c r="C169" s="5" t="str">
        <f t="shared" si="20"/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si="21"/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si="19"/>
        <v>54</v>
      </c>
    </row>
    <row r="170" spans="1:16">
      <c r="P170" s="210"/>
    </row>
  </sheetData>
  <autoFilter ref="A2:N169">
    <filterColumn colId="3">
      <filters>
        <filter val="E"/>
      </filters>
    </filterColumn>
    <filterColumn colId="4">
      <filters>
        <filter val="F"/>
      </filters>
    </filterColumn>
    <sortState ref="A4:N146">
      <sortCondition descending="1" ref="N2:N169"/>
    </sortState>
  </autoFilter>
  <mergeCells count="1">
    <mergeCell ref="C1:G1"/>
  </mergeCells>
  <conditionalFormatting sqref="I2:I1048576">
    <cfRule type="cellIs" dxfId="126" priority="5" operator="equal">
      <formula>"F2"</formula>
    </cfRule>
    <cfRule type="cellIs" dxfId="125" priority="6" operator="equal">
      <formula>"F1"</formula>
    </cfRule>
    <cfRule type="cellIs" dxfId="124" priority="7" operator="equal">
      <formula>"H3"</formula>
    </cfRule>
    <cfRule type="cellIs" dxfId="123" priority="8" operator="equal">
      <formula>"H2"</formula>
    </cfRule>
    <cfRule type="cellIs" dxfId="122" priority="9" operator="equal">
      <formula>"H1"</formula>
    </cfRule>
  </conditionalFormatting>
  <conditionalFormatting sqref="D2:D1048576">
    <cfRule type="cellIs" dxfId="121" priority="4" operator="equal">
      <formula>"E"</formula>
    </cfRule>
  </conditionalFormatting>
  <conditionalFormatting sqref="E2:E1048576">
    <cfRule type="cellIs" dxfId="120" priority="1" operator="equal">
      <formula>"H"</formula>
    </cfRule>
    <cfRule type="cellIs" dxfId="119" priority="2" operator="equal">
      <formula>"F"</formula>
    </cfRule>
    <cfRule type="cellIs" priority="3" operator="equal">
      <formula>"F"</formula>
    </cfRule>
  </conditionalFormatting>
  <dataValidations count="3">
    <dataValidation allowBlank="1" showInputMessage="1" showErrorMessage="1" errorTitle="mauvaise saisie" error="F pour Femme_x000a_H pour Homme" promptTitle="SAISIE OBLIGATOIRE SVP" prompt="merci !" sqref="E142:E143"/>
    <dataValidation type="list" allowBlank="1" showInputMessage="1" showErrorMessage="1" sqref="E168:E169 E122:E141 E51:E63 E144:E166 E3:E31 E81:E117">
      <formula1>"F,H"</formula1>
    </dataValidation>
    <dataValidation type="list" allowBlank="1" showInputMessage="1" showErrorMessage="1" sqref="D122:D138 D161:D167 D51:D63 D144:D158 D3:D31 D81:D117">
      <formula1>"S,E"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170"/>
  <sheetViews>
    <sheetView topLeftCell="C1" workbookViewId="0">
      <selection activeCell="C15" sqref="C15:N31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7" max="7" width="12" customWidth="1"/>
    <col min="8" max="8" width="0" hidden="1" customWidth="1"/>
    <col min="9" max="9" width="7.7109375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</cols>
  <sheetData>
    <row r="1" spans="1:17" ht="93.75" customHeight="1" thickBot="1">
      <c r="C1" s="321" t="s">
        <v>463</v>
      </c>
      <c r="D1" s="322"/>
      <c r="E1" s="322"/>
      <c r="F1" s="322"/>
      <c r="G1" s="322"/>
      <c r="H1" s="229"/>
      <c r="I1" s="229"/>
      <c r="J1" s="231" t="s">
        <v>447</v>
      </c>
      <c r="K1" s="231" t="s">
        <v>461</v>
      </c>
      <c r="L1" s="231" t="s">
        <v>447</v>
      </c>
      <c r="M1" s="231" t="s">
        <v>464</v>
      </c>
      <c r="N1" s="228"/>
    </row>
    <row r="2" spans="1:17" ht="89.25" customHeigh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</row>
    <row r="3" spans="1:17" hidden="1">
      <c r="A3" s="172" t="s">
        <v>369</v>
      </c>
      <c r="B3" s="172" t="s">
        <v>370</v>
      </c>
      <c r="C3" s="5" t="str">
        <f t="shared" ref="C3:C14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14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K3+M3</f>
        <v>71</v>
      </c>
    </row>
    <row r="4" spans="1:17" hidden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14" si="2">K4+M4</f>
        <v>53</v>
      </c>
    </row>
    <row r="5" spans="1:17" hidden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2"/>
        <v>63</v>
      </c>
    </row>
    <row r="6" spans="1:17" ht="15.75" hidden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2"/>
        <v>67</v>
      </c>
    </row>
    <row r="7" spans="1:17" hidden="1">
      <c r="A7" s="172" t="s">
        <v>256</v>
      </c>
      <c r="B7" s="172" t="s">
        <v>257</v>
      </c>
      <c r="C7" s="5" t="str">
        <f t="shared" si="0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1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2"/>
        <v>59</v>
      </c>
    </row>
    <row r="8" spans="1:17" ht="15.75" hidden="1">
      <c r="A8" s="173" t="s">
        <v>172</v>
      </c>
      <c r="B8" s="176" t="s">
        <v>173</v>
      </c>
      <c r="C8" s="5" t="str">
        <f t="shared" si="0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1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2"/>
        <v>62</v>
      </c>
    </row>
    <row r="9" spans="1:17" hidden="1">
      <c r="A9" s="172" t="s">
        <v>311</v>
      </c>
      <c r="B9" s="172" t="s">
        <v>154</v>
      </c>
      <c r="C9" s="5" t="str">
        <f t="shared" si="0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1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2"/>
        <v>54</v>
      </c>
    </row>
    <row r="10" spans="1:17" hidden="1">
      <c r="A10" s="177" t="s">
        <v>304</v>
      </c>
      <c r="B10" s="177" t="s">
        <v>68</v>
      </c>
      <c r="C10" s="5" t="str">
        <f t="shared" si="0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1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2"/>
        <v>67</v>
      </c>
    </row>
    <row r="11" spans="1:17" hidden="1">
      <c r="A11" s="172" t="s">
        <v>345</v>
      </c>
      <c r="B11" s="172" t="s">
        <v>166</v>
      </c>
      <c r="C11" s="5" t="str">
        <f t="shared" si="0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1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2"/>
        <v>62</v>
      </c>
    </row>
    <row r="12" spans="1:17" hidden="1">
      <c r="A12" s="174" t="s">
        <v>148</v>
      </c>
      <c r="B12" s="174" t="s">
        <v>50</v>
      </c>
      <c r="C12" s="5" t="str">
        <f t="shared" si="0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1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2"/>
        <v>35</v>
      </c>
    </row>
    <row r="13" spans="1:17" hidden="1">
      <c r="A13" s="172" t="s">
        <v>138</v>
      </c>
      <c r="B13" s="172" t="s">
        <v>50</v>
      </c>
      <c r="C13" s="5" t="str">
        <f t="shared" si="0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1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2"/>
        <v>56</v>
      </c>
    </row>
    <row r="14" spans="1:17" hidden="1">
      <c r="A14" s="172" t="s">
        <v>25</v>
      </c>
      <c r="B14" s="172" t="s">
        <v>26</v>
      </c>
      <c r="C14" s="5" t="str">
        <f t="shared" si="0"/>
        <v>BAUDIN Anne</v>
      </c>
      <c r="D14" s="186" t="s">
        <v>9</v>
      </c>
      <c r="E14" s="10" t="s">
        <v>19</v>
      </c>
      <c r="F14" s="16">
        <f>'joueurs  '!F13</f>
        <v>11.2</v>
      </c>
      <c r="G14" s="163" t="s">
        <v>14</v>
      </c>
      <c r="H14" s="196" t="s">
        <v>27</v>
      </c>
      <c r="I14" s="141" t="str">
        <f t="shared" si="1"/>
        <v>F1</v>
      </c>
      <c r="J14" s="5">
        <f>'Feuille saisie score '!J13</f>
        <v>24</v>
      </c>
      <c r="K14" s="5">
        <f>'Feuille saisie score '!K13</f>
        <v>39</v>
      </c>
      <c r="L14" s="5">
        <f>'Feuille saisie score '!L13</f>
        <v>25</v>
      </c>
      <c r="M14" s="5">
        <f>'Feuille saisie score '!M13</f>
        <v>39</v>
      </c>
      <c r="N14" s="5">
        <f t="shared" si="2"/>
        <v>78</v>
      </c>
    </row>
    <row r="15" spans="1:17">
      <c r="A15" s="172" t="s">
        <v>36</v>
      </c>
      <c r="B15" s="172" t="s">
        <v>37</v>
      </c>
      <c r="C15" s="5" t="str">
        <f t="shared" ref="C15:C46" si="3">A15&amp;" "&amp;B15</f>
        <v>LETHONGSAVARN Vivien</v>
      </c>
      <c r="D15" s="10" t="s">
        <v>22</v>
      </c>
      <c r="E15" s="10" t="s">
        <v>10</v>
      </c>
      <c r="F15" s="16">
        <f>'joueurs  '!F98</f>
        <v>24.3</v>
      </c>
      <c r="G15" s="163" t="s">
        <v>14</v>
      </c>
      <c r="H15" s="192">
        <v>545649245</v>
      </c>
      <c r="I15" s="141" t="str">
        <f t="shared" ref="I15:I46" si="4">IF(E15="H",IF(F15&lt;15.5,"H1",IF(F15&lt;24.5,"H2","H3")),IF(E15="F",IF(F15&lt;24.5,"F1","F2"),""))</f>
        <v>H2</v>
      </c>
      <c r="J15" s="5">
        <f>'Feuille saisie score '!J98</f>
        <v>16</v>
      </c>
      <c r="K15" s="5">
        <f>'Feuille saisie score '!K98</f>
        <v>41</v>
      </c>
      <c r="L15" s="5">
        <f>'Feuille saisie score '!L98</f>
        <v>11</v>
      </c>
      <c r="M15" s="5">
        <f>'Feuille saisie score '!M98</f>
        <v>31</v>
      </c>
      <c r="N15" s="5">
        <f t="shared" ref="N15:N46" si="5">K15+M15</f>
        <v>72</v>
      </c>
      <c r="P15" s="210"/>
      <c r="Q15" s="210"/>
    </row>
    <row r="16" spans="1:17" hidden="1">
      <c r="A16" s="172" t="s">
        <v>357</v>
      </c>
      <c r="B16" s="172" t="s">
        <v>358</v>
      </c>
      <c r="C16" s="5" t="str">
        <f t="shared" si="3"/>
        <v>BEAUDOUIN ROMAIN</v>
      </c>
      <c r="D16" s="186" t="s">
        <v>9</v>
      </c>
      <c r="E16" s="145" t="s">
        <v>10</v>
      </c>
      <c r="F16" s="16">
        <f>'joueurs  '!F15</f>
        <v>17.5</v>
      </c>
      <c r="G16" s="89" t="s">
        <v>341</v>
      </c>
      <c r="H16" s="192">
        <v>542293250</v>
      </c>
      <c r="I16" s="141" t="str">
        <f t="shared" si="4"/>
        <v>H2</v>
      </c>
      <c r="J16" s="5">
        <f>'Feuille saisie score '!J15</f>
        <v>14</v>
      </c>
      <c r="K16" s="5">
        <f>'Feuille saisie score '!K15</f>
        <v>30</v>
      </c>
      <c r="L16" s="5">
        <f>'Feuille saisie score '!L15</f>
        <v>12</v>
      </c>
      <c r="M16" s="5">
        <f>'Feuille saisie score '!M15</f>
        <v>29</v>
      </c>
      <c r="N16" s="5">
        <f t="shared" si="5"/>
        <v>59</v>
      </c>
    </row>
    <row r="17" spans="1:17">
      <c r="A17" s="172" t="s">
        <v>387</v>
      </c>
      <c r="B17" s="172" t="s">
        <v>388</v>
      </c>
      <c r="C17" s="5" t="str">
        <f t="shared" si="3"/>
        <v>MORFIN ALAIN</v>
      </c>
      <c r="D17" s="157" t="s">
        <v>22</v>
      </c>
      <c r="E17" s="157" t="s">
        <v>10</v>
      </c>
      <c r="F17" s="16">
        <f>'joueurs  '!F117</f>
        <v>18.2</v>
      </c>
      <c r="G17" s="169" t="s">
        <v>384</v>
      </c>
      <c r="H17" s="197" t="s">
        <v>389</v>
      </c>
      <c r="I17" s="141" t="str">
        <f t="shared" si="4"/>
        <v>H2</v>
      </c>
      <c r="J17" s="5">
        <f>'Feuille saisie score '!J117</f>
        <v>14</v>
      </c>
      <c r="K17" s="5">
        <f>'Feuille saisie score '!K117</f>
        <v>31</v>
      </c>
      <c r="L17" s="5">
        <f>'Feuille saisie score '!L117</f>
        <v>20</v>
      </c>
      <c r="M17" s="5">
        <f>'Feuille saisie score '!M117</f>
        <v>40</v>
      </c>
      <c r="N17" s="5">
        <f t="shared" si="5"/>
        <v>71</v>
      </c>
      <c r="P17" s="210"/>
      <c r="Q17" s="210"/>
    </row>
    <row r="18" spans="1:17" hidden="1">
      <c r="A18" s="172" t="s">
        <v>229</v>
      </c>
      <c r="B18" s="172" t="s">
        <v>230</v>
      </c>
      <c r="C18" s="5" t="str">
        <f t="shared" si="3"/>
        <v>BENOIT Christine</v>
      </c>
      <c r="D18" s="186" t="s">
        <v>9</v>
      </c>
      <c r="E18" s="62" t="s">
        <v>19</v>
      </c>
      <c r="F18" s="16">
        <f>'joueurs  '!F17</f>
        <v>40</v>
      </c>
      <c r="G18" s="61" t="s">
        <v>228</v>
      </c>
      <c r="H18" s="194">
        <v>522770334</v>
      </c>
      <c r="I18" s="141" t="str">
        <f t="shared" si="4"/>
        <v>F2</v>
      </c>
      <c r="J18" s="5">
        <f>'Feuille saisie score '!J17</f>
        <v>8</v>
      </c>
      <c r="K18" s="5">
        <f>'Feuille saisie score '!K17</f>
        <v>38</v>
      </c>
      <c r="L18" s="5">
        <f>'Feuille saisie score '!L17</f>
        <v>7</v>
      </c>
      <c r="M18" s="5">
        <f>'Feuille saisie score '!M17</f>
        <v>30</v>
      </c>
      <c r="N18" s="5">
        <f t="shared" si="5"/>
        <v>68</v>
      </c>
    </row>
    <row r="19" spans="1:17" hidden="1">
      <c r="A19" s="172" t="s">
        <v>390</v>
      </c>
      <c r="B19" s="172" t="s">
        <v>225</v>
      </c>
      <c r="C19" s="5" t="str">
        <f t="shared" si="3"/>
        <v>BERTON Nicolas</v>
      </c>
      <c r="D19" s="186" t="s">
        <v>9</v>
      </c>
      <c r="E19" s="95" t="s">
        <v>10</v>
      </c>
      <c r="F19" s="16">
        <f>'joueurs  '!F18</f>
        <v>11.4</v>
      </c>
      <c r="G19" s="14" t="s">
        <v>391</v>
      </c>
      <c r="H19" s="197" t="s">
        <v>392</v>
      </c>
      <c r="I19" s="141" t="str">
        <f t="shared" si="4"/>
        <v>H1</v>
      </c>
      <c r="J19" s="5">
        <f>'Feuille saisie score '!J18</f>
        <v>21</v>
      </c>
      <c r="K19" s="5">
        <f>'Feuille saisie score '!K18</f>
        <v>31</v>
      </c>
      <c r="L19" s="5">
        <f>'Feuille saisie score '!L18</f>
        <v>9</v>
      </c>
      <c r="M19" s="5">
        <f>'Feuille saisie score '!M18</f>
        <v>19</v>
      </c>
      <c r="N19" s="5">
        <f t="shared" si="5"/>
        <v>50</v>
      </c>
    </row>
    <row r="20" spans="1:17" ht="15.75" hidden="1">
      <c r="A20" s="175" t="s">
        <v>113</v>
      </c>
      <c r="B20" s="175" t="s">
        <v>114</v>
      </c>
      <c r="C20" s="5" t="str">
        <f t="shared" si="3"/>
        <v>BEUVELOT Gaël</v>
      </c>
      <c r="D20" s="187" t="s">
        <v>9</v>
      </c>
      <c r="E20" s="142" t="s">
        <v>10</v>
      </c>
      <c r="F20" s="16">
        <f>'joueurs  '!F19</f>
        <v>11.9</v>
      </c>
      <c r="G20" s="86" t="s">
        <v>78</v>
      </c>
      <c r="H20" s="198">
        <v>533283215</v>
      </c>
      <c r="I20" s="141" t="str">
        <f t="shared" si="4"/>
        <v>H1</v>
      </c>
      <c r="J20" s="5">
        <f>'Feuille saisie score '!J19</f>
        <v>10</v>
      </c>
      <c r="K20" s="5">
        <f>'Feuille saisie score '!K19</f>
        <v>19</v>
      </c>
      <c r="L20" s="5">
        <f>'Feuille saisie score '!L19</f>
        <v>7</v>
      </c>
      <c r="M20" s="5">
        <f>'Feuille saisie score '!M19</f>
        <v>16</v>
      </c>
      <c r="N20" s="5">
        <f t="shared" si="5"/>
        <v>35</v>
      </c>
    </row>
    <row r="21" spans="1:17" hidden="1">
      <c r="A21" s="172" t="s">
        <v>349</v>
      </c>
      <c r="B21" s="172" t="s">
        <v>350</v>
      </c>
      <c r="C21" s="5" t="str">
        <f t="shared" si="3"/>
        <v>BOUDON PIERRE</v>
      </c>
      <c r="D21" s="186" t="s">
        <v>9</v>
      </c>
      <c r="E21" s="145" t="s">
        <v>10</v>
      </c>
      <c r="F21" s="16">
        <f>'joueurs  '!F20</f>
        <v>13</v>
      </c>
      <c r="G21" s="89" t="s">
        <v>341</v>
      </c>
      <c r="H21" s="192">
        <v>43937161</v>
      </c>
      <c r="I21" s="141" t="str">
        <f t="shared" si="4"/>
        <v>H1</v>
      </c>
      <c r="J21" s="5">
        <f>'Feuille saisie score '!J20</f>
        <v>17</v>
      </c>
      <c r="K21" s="5">
        <f>'Feuille saisie score '!K20</f>
        <v>29</v>
      </c>
      <c r="L21" s="5">
        <f>'Feuille saisie score '!L20</f>
        <v>18</v>
      </c>
      <c r="M21" s="5">
        <f>'Feuille saisie score '!M20</f>
        <v>29</v>
      </c>
      <c r="N21" s="5">
        <f t="shared" si="5"/>
        <v>58</v>
      </c>
    </row>
    <row r="22" spans="1:17" ht="15.75" hidden="1">
      <c r="A22" s="175" t="s">
        <v>96</v>
      </c>
      <c r="B22" s="175" t="s">
        <v>54</v>
      </c>
      <c r="C22" s="5" t="str">
        <f t="shared" si="3"/>
        <v>BOULDOIRES Bertrand</v>
      </c>
      <c r="D22" s="187" t="s">
        <v>9</v>
      </c>
      <c r="E22" s="142" t="s">
        <v>10</v>
      </c>
      <c r="F22" s="16">
        <f>'joueurs  '!F21</f>
        <v>7</v>
      </c>
      <c r="G22" s="86" t="s">
        <v>78</v>
      </c>
      <c r="H22" s="193" t="s">
        <v>97</v>
      </c>
      <c r="I22" s="141" t="str">
        <f t="shared" si="4"/>
        <v>H1</v>
      </c>
      <c r="J22" s="5">
        <f>'Feuille saisie score '!J21</f>
        <v>13</v>
      </c>
      <c r="K22" s="5">
        <f>'Feuille saisie score '!K21</f>
        <v>21</v>
      </c>
      <c r="L22" s="5">
        <f>'Feuille saisie score '!L21</f>
        <v>6</v>
      </c>
      <c r="M22" s="5">
        <f>'Feuille saisie score '!M21</f>
        <v>11</v>
      </c>
      <c r="N22" s="5">
        <f t="shared" si="5"/>
        <v>32</v>
      </c>
    </row>
    <row r="23" spans="1:17" ht="15.75" hidden="1">
      <c r="A23" s="173" t="s">
        <v>175</v>
      </c>
      <c r="B23" s="173" t="s">
        <v>176</v>
      </c>
      <c r="C23" s="5" t="str">
        <f t="shared" si="3"/>
        <v>BOURSIER ANTHONY</v>
      </c>
      <c r="D23" s="187" t="s">
        <v>9</v>
      </c>
      <c r="E23" s="147" t="s">
        <v>10</v>
      </c>
      <c r="F23" s="16">
        <f>'joueurs  '!F22</f>
        <v>21.2</v>
      </c>
      <c r="G23" s="74" t="s">
        <v>156</v>
      </c>
      <c r="H23" s="199" t="s">
        <v>178</v>
      </c>
      <c r="I23" s="141" t="str">
        <f t="shared" si="4"/>
        <v>H2</v>
      </c>
      <c r="J23" s="5">
        <f>'Feuille saisie score '!J22</f>
        <v>14</v>
      </c>
      <c r="K23" s="5">
        <f>'Feuille saisie score '!K22</f>
        <v>30</v>
      </c>
      <c r="L23" s="5">
        <f>'Feuille saisie score '!L22</f>
        <v>7</v>
      </c>
      <c r="M23" s="5">
        <f>'Feuille saisie score '!M22</f>
        <v>22</v>
      </c>
      <c r="N23" s="5">
        <f t="shared" si="5"/>
        <v>52</v>
      </c>
    </row>
    <row r="24" spans="1:17" hidden="1">
      <c r="A24" s="172" t="s">
        <v>53</v>
      </c>
      <c r="B24" s="172" t="s">
        <v>54</v>
      </c>
      <c r="C24" s="5" t="str">
        <f t="shared" si="3"/>
        <v>BOUSSELET Bertrand</v>
      </c>
      <c r="D24" s="186" t="s">
        <v>9</v>
      </c>
      <c r="E24" s="10" t="s">
        <v>10</v>
      </c>
      <c r="F24" s="16">
        <f>'joueurs  '!F23</f>
        <v>15.5</v>
      </c>
      <c r="G24" s="163" t="s">
        <v>14</v>
      </c>
      <c r="H24" s="192">
        <v>3837290</v>
      </c>
      <c r="I24" s="141" t="str">
        <f t="shared" si="4"/>
        <v>H2</v>
      </c>
      <c r="J24" s="5">
        <f>'Feuille saisie score '!J23</f>
        <v>8</v>
      </c>
      <c r="K24" s="5">
        <f>'Feuille saisie score '!K23</f>
        <v>20</v>
      </c>
      <c r="L24" s="5">
        <f>'Feuille saisie score '!L23</f>
        <v>15</v>
      </c>
      <c r="M24" s="5">
        <f>'Feuille saisie score '!M23</f>
        <v>31</v>
      </c>
      <c r="N24" s="5">
        <f t="shared" si="5"/>
        <v>51</v>
      </c>
    </row>
    <row r="25" spans="1:17" ht="15.75" hidden="1">
      <c r="A25" s="176" t="s">
        <v>165</v>
      </c>
      <c r="B25" s="176" t="s">
        <v>166</v>
      </c>
      <c r="C25" s="5" t="str">
        <f t="shared" si="3"/>
        <v>BRIGNON MICHEL</v>
      </c>
      <c r="D25" s="187" t="s">
        <v>9</v>
      </c>
      <c r="E25" s="147" t="s">
        <v>10</v>
      </c>
      <c r="F25" s="16">
        <f>'joueurs  '!F24</f>
        <v>20.399999999999999</v>
      </c>
      <c r="G25" s="74" t="s">
        <v>156</v>
      </c>
      <c r="H25" s="200" t="s">
        <v>168</v>
      </c>
      <c r="I25" s="141" t="str">
        <f t="shared" si="4"/>
        <v>H2</v>
      </c>
      <c r="J25" s="5">
        <f>'Feuille saisie score '!J24</f>
        <v>11</v>
      </c>
      <c r="K25" s="5">
        <f>'Feuille saisie score '!K24</f>
        <v>24</v>
      </c>
      <c r="L25" s="5">
        <f>'Feuille saisie score '!L24</f>
        <v>12</v>
      </c>
      <c r="M25" s="5">
        <f>'Feuille saisie score '!M24</f>
        <v>30</v>
      </c>
      <c r="N25" s="5">
        <f t="shared" si="5"/>
        <v>54</v>
      </c>
    </row>
    <row r="26" spans="1:17" hidden="1">
      <c r="A26" s="172" t="s">
        <v>15</v>
      </c>
      <c r="B26" s="172" t="s">
        <v>16</v>
      </c>
      <c r="C26" s="5" t="str">
        <f t="shared" si="3"/>
        <v>BRKIC Alexandre</v>
      </c>
      <c r="D26" s="186" t="s">
        <v>9</v>
      </c>
      <c r="E26" s="10" t="s">
        <v>10</v>
      </c>
      <c r="F26" s="16">
        <f>'joueurs  '!F25</f>
        <v>19</v>
      </c>
      <c r="G26" s="163" t="s">
        <v>14</v>
      </c>
      <c r="H26" s="196">
        <v>48647147</v>
      </c>
      <c r="I26" s="141" t="str">
        <f t="shared" si="4"/>
        <v>H2</v>
      </c>
      <c r="J26" s="5">
        <f>'Feuille saisie score '!J25</f>
        <v>18</v>
      </c>
      <c r="K26" s="5">
        <f>'Feuille saisie score '!K25</f>
        <v>34</v>
      </c>
      <c r="L26" s="5">
        <f>'Feuille saisie score '!L25</f>
        <v>12</v>
      </c>
      <c r="M26" s="5">
        <f>'Feuille saisie score '!M25</f>
        <v>26</v>
      </c>
      <c r="N26" s="5">
        <f t="shared" si="5"/>
        <v>60</v>
      </c>
    </row>
    <row r="27" spans="1:17" hidden="1">
      <c r="A27" s="172" t="s">
        <v>129</v>
      </c>
      <c r="B27" s="172" t="s">
        <v>130</v>
      </c>
      <c r="C27" s="5" t="str">
        <f t="shared" si="3"/>
        <v>BURSON Didier</v>
      </c>
      <c r="D27" s="186" t="s">
        <v>9</v>
      </c>
      <c r="E27" s="143" t="s">
        <v>10</v>
      </c>
      <c r="F27" s="16">
        <f>'joueurs  '!F26</f>
        <v>41.6</v>
      </c>
      <c r="G27" s="32" t="s">
        <v>128</v>
      </c>
      <c r="H27" s="201">
        <v>546096359</v>
      </c>
      <c r="I27" s="141" t="str">
        <f t="shared" si="4"/>
        <v>H3</v>
      </c>
      <c r="J27" s="5">
        <f>'Feuille saisie score '!J26</f>
        <v>2</v>
      </c>
      <c r="K27" s="5">
        <f>'Feuille saisie score '!K26</f>
        <v>18</v>
      </c>
      <c r="L27" s="5">
        <f>'Feuille saisie score '!L26</f>
        <v>6</v>
      </c>
      <c r="M27" s="5">
        <f>'Feuille saisie score '!M26</f>
        <v>34</v>
      </c>
      <c r="N27" s="5">
        <f t="shared" si="5"/>
        <v>52</v>
      </c>
    </row>
    <row r="28" spans="1:17" hidden="1">
      <c r="A28" s="172" t="s">
        <v>247</v>
      </c>
      <c r="B28" s="172" t="s">
        <v>248</v>
      </c>
      <c r="C28" s="5" t="str">
        <f t="shared" si="3"/>
        <v>CAILLAT Pierre Yves</v>
      </c>
      <c r="D28" s="186" t="s">
        <v>9</v>
      </c>
      <c r="E28" s="150" t="s">
        <v>10</v>
      </c>
      <c r="F28" s="16">
        <f>'joueurs  '!F27</f>
        <v>24.3</v>
      </c>
      <c r="G28" s="66" t="s">
        <v>244</v>
      </c>
      <c r="H28" s="201">
        <v>217085</v>
      </c>
      <c r="I28" s="141" t="str">
        <f t="shared" si="4"/>
        <v>H2</v>
      </c>
      <c r="J28" s="5">
        <f>'Feuille saisie score '!J27</f>
        <v>12</v>
      </c>
      <c r="K28" s="5">
        <f>'Feuille saisie score '!K27</f>
        <v>30</v>
      </c>
      <c r="L28" s="5">
        <f>'Feuille saisie score '!L27</f>
        <v>12</v>
      </c>
      <c r="M28" s="5">
        <f>'Feuille saisie score '!M27</f>
        <v>30</v>
      </c>
      <c r="N28" s="5">
        <f t="shared" si="5"/>
        <v>60</v>
      </c>
    </row>
    <row r="29" spans="1:17" hidden="1">
      <c r="A29" s="172" t="s">
        <v>132</v>
      </c>
      <c r="B29" s="172" t="s">
        <v>133</v>
      </c>
      <c r="C29" s="5" t="str">
        <f t="shared" si="3"/>
        <v>CHAMOUTON Patrick</v>
      </c>
      <c r="D29" s="186" t="s">
        <v>9</v>
      </c>
      <c r="E29" s="143" t="s">
        <v>10</v>
      </c>
      <c r="F29" s="16">
        <f>'joueurs  '!F28</f>
        <v>37</v>
      </c>
      <c r="G29" s="32" t="s">
        <v>128</v>
      </c>
      <c r="H29" s="192">
        <v>533662190</v>
      </c>
      <c r="I29" s="141" t="str">
        <f t="shared" si="4"/>
        <v>H3</v>
      </c>
      <c r="J29" s="5">
        <f>'Feuille saisie score '!J28</f>
        <v>11</v>
      </c>
      <c r="K29" s="5">
        <f>'Feuille saisie score '!K28</f>
        <v>41</v>
      </c>
      <c r="L29" s="5">
        <f>'Feuille saisie score '!L28</f>
        <v>7</v>
      </c>
      <c r="M29" s="5">
        <f>'Feuille saisie score '!M28</f>
        <v>40</v>
      </c>
      <c r="N29" s="5">
        <f t="shared" si="5"/>
        <v>81</v>
      </c>
    </row>
    <row r="30" spans="1:17" hidden="1">
      <c r="A30" s="172" t="s">
        <v>55</v>
      </c>
      <c r="B30" s="172" t="s">
        <v>56</v>
      </c>
      <c r="C30" s="5" t="str">
        <f t="shared" si="3"/>
        <v>CHENOUNA  Rachel</v>
      </c>
      <c r="D30" s="186" t="s">
        <v>9</v>
      </c>
      <c r="E30" s="10" t="s">
        <v>19</v>
      </c>
      <c r="F30" s="16">
        <f>'joueurs  '!F29</f>
        <v>40.4</v>
      </c>
      <c r="G30" s="163" t="s">
        <v>14</v>
      </c>
      <c r="H30" s="192">
        <v>42104315</v>
      </c>
      <c r="I30" s="141" t="str">
        <f t="shared" si="4"/>
        <v>F2</v>
      </c>
      <c r="J30" s="5">
        <f>'Feuille saisie score '!J29</f>
        <v>4</v>
      </c>
      <c r="K30" s="5">
        <f>'Feuille saisie score '!K29</f>
        <v>27</v>
      </c>
      <c r="L30" s="5">
        <f>'Feuille saisie score '!L29</f>
        <v>5</v>
      </c>
      <c r="M30" s="5">
        <f>'Feuille saisie score '!M29</f>
        <v>22</v>
      </c>
      <c r="N30" s="5">
        <f t="shared" si="5"/>
        <v>49</v>
      </c>
    </row>
    <row r="31" spans="1:17" ht="15.75">
      <c r="A31" s="175" t="s">
        <v>105</v>
      </c>
      <c r="B31" s="175" t="s">
        <v>106</v>
      </c>
      <c r="C31" s="5" t="str">
        <f t="shared" si="3"/>
        <v>SAUVAIRE Christophe</v>
      </c>
      <c r="D31" s="142" t="s">
        <v>22</v>
      </c>
      <c r="E31" s="142" t="s">
        <v>10</v>
      </c>
      <c r="F31" s="16">
        <f>'joueurs  '!F151</f>
        <v>10.7</v>
      </c>
      <c r="G31" s="86" t="s">
        <v>78</v>
      </c>
      <c r="H31" s="193">
        <v>545216079</v>
      </c>
      <c r="I31" s="141" t="str">
        <f t="shared" si="4"/>
        <v>H1</v>
      </c>
      <c r="J31" s="5">
        <f>'Feuille saisie score '!J151</f>
        <v>20</v>
      </c>
      <c r="K31" s="5">
        <f>'Feuille saisie score '!K151</f>
        <v>31</v>
      </c>
      <c r="L31" s="5">
        <f>'Feuille saisie score '!L151</f>
        <v>23</v>
      </c>
      <c r="M31" s="5">
        <f>'Feuille saisie score '!M151</f>
        <v>37</v>
      </c>
      <c r="N31" s="5">
        <f t="shared" si="5"/>
        <v>68</v>
      </c>
      <c r="P31" s="210"/>
      <c r="Q31" s="210"/>
    </row>
    <row r="32" spans="1:17" hidden="1">
      <c r="A32" s="172" t="s">
        <v>41</v>
      </c>
      <c r="B32" s="172" t="s">
        <v>42</v>
      </c>
      <c r="C32" s="5" t="str">
        <f t="shared" si="3"/>
        <v>CHUSSEAU Cedric</v>
      </c>
      <c r="D32" s="186" t="s">
        <v>9</v>
      </c>
      <c r="E32" s="10" t="s">
        <v>10</v>
      </c>
      <c r="F32" s="16">
        <f>'joueurs  '!F31</f>
        <v>21.6</v>
      </c>
      <c r="G32" s="163" t="s">
        <v>14</v>
      </c>
      <c r="H32" s="192">
        <v>42078247</v>
      </c>
      <c r="I32" s="141" t="str">
        <f t="shared" si="4"/>
        <v>H2</v>
      </c>
      <c r="J32" s="5">
        <f>'Feuille saisie score '!J31</f>
        <v>13</v>
      </c>
      <c r="K32" s="5">
        <f>'Feuille saisie score '!K31</f>
        <v>31</v>
      </c>
      <c r="L32" s="5">
        <f>'Feuille saisie score '!L31</f>
        <v>13</v>
      </c>
      <c r="M32" s="5">
        <f>'Feuille saisie score '!M31</f>
        <v>31</v>
      </c>
      <c r="N32" s="5">
        <f t="shared" si="5"/>
        <v>62</v>
      </c>
    </row>
    <row r="33" spans="1:17" hidden="1">
      <c r="A33" s="172" t="s">
        <v>32</v>
      </c>
      <c r="B33" s="172" t="s">
        <v>33</v>
      </c>
      <c r="C33" s="5" t="str">
        <f t="shared" si="3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4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5"/>
        <v>72</v>
      </c>
    </row>
    <row r="34" spans="1:17" ht="15.75" hidden="1">
      <c r="A34" s="175" t="s">
        <v>115</v>
      </c>
      <c r="B34" s="175" t="s">
        <v>116</v>
      </c>
      <c r="C34" s="5" t="str">
        <f t="shared" si="3"/>
        <v>COLL Marlène</v>
      </c>
      <c r="D34" s="187" t="s">
        <v>9</v>
      </c>
      <c r="E34" s="142" t="s">
        <v>19</v>
      </c>
      <c r="F34" s="16">
        <f>'joueurs  '!F33</f>
        <v>35.700000000000003</v>
      </c>
      <c r="G34" s="86" t="s">
        <v>78</v>
      </c>
      <c r="H34" s="193">
        <v>41992290</v>
      </c>
      <c r="I34" s="141" t="str">
        <f t="shared" si="4"/>
        <v>F2</v>
      </c>
      <c r="J34" s="5">
        <f>'Feuille saisie score '!J33</f>
        <v>4</v>
      </c>
      <c r="K34" s="5">
        <f>'Feuille saisie score '!K33</f>
        <v>27</v>
      </c>
      <c r="L34" s="5">
        <f>'Feuille saisie score '!L33</f>
        <v>5</v>
      </c>
      <c r="M34" s="5">
        <f>'Feuille saisie score '!M33</f>
        <v>21</v>
      </c>
      <c r="N34" s="5">
        <f t="shared" si="5"/>
        <v>48</v>
      </c>
    </row>
    <row r="35" spans="1:17" hidden="1">
      <c r="A35" s="172" t="s">
        <v>249</v>
      </c>
      <c r="B35" s="172" t="s">
        <v>250</v>
      </c>
      <c r="C35" s="5" t="str">
        <f t="shared" si="3"/>
        <v>CORDIER Matthieu</v>
      </c>
      <c r="D35" s="186" t="s">
        <v>9</v>
      </c>
      <c r="E35" s="150" t="s">
        <v>10</v>
      </c>
      <c r="F35" s="16">
        <f>'joueurs  '!F34</f>
        <v>3.2</v>
      </c>
      <c r="G35" s="66" t="s">
        <v>244</v>
      </c>
      <c r="H35" s="201">
        <v>43346122</v>
      </c>
      <c r="I35" s="141" t="str">
        <f t="shared" si="4"/>
        <v>H1</v>
      </c>
      <c r="J35" s="5">
        <f>'Feuille saisie score '!J34</f>
        <v>26</v>
      </c>
      <c r="K35" s="5">
        <f>'Feuille saisie score '!K34</f>
        <v>30</v>
      </c>
      <c r="L35" s="5">
        <f>'Feuille saisie score '!L34</f>
        <v>22</v>
      </c>
      <c r="M35" s="5">
        <f>'Feuille saisie score '!M34</f>
        <v>25</v>
      </c>
      <c r="N35" s="5">
        <f t="shared" si="5"/>
        <v>55</v>
      </c>
    </row>
    <row r="36" spans="1:17" hidden="1">
      <c r="A36" s="172" t="s">
        <v>274</v>
      </c>
      <c r="B36" s="172" t="s">
        <v>275</v>
      </c>
      <c r="C36" s="5" t="str">
        <f t="shared" si="3"/>
        <v>CORMIER Brice</v>
      </c>
      <c r="D36" s="186" t="s">
        <v>9</v>
      </c>
      <c r="E36" s="152" t="s">
        <v>10</v>
      </c>
      <c r="F36" s="16">
        <f>'joueurs  '!F35</f>
        <v>20.3</v>
      </c>
      <c r="G36" s="74" t="s">
        <v>276</v>
      </c>
      <c r="H36" s="192">
        <v>522833258</v>
      </c>
      <c r="I36" s="141" t="str">
        <f t="shared" si="4"/>
        <v>H2</v>
      </c>
      <c r="J36" s="5">
        <f>'Feuille saisie score '!J35</f>
        <v>13</v>
      </c>
      <c r="K36" s="5">
        <f>'Feuille saisie score '!K35</f>
        <v>27</v>
      </c>
      <c r="L36" s="5">
        <f>'Feuille saisie score '!L35</f>
        <v>8</v>
      </c>
      <c r="M36" s="5">
        <f>'Feuille saisie score '!M35</f>
        <v>23</v>
      </c>
      <c r="N36" s="5">
        <f t="shared" si="5"/>
        <v>50</v>
      </c>
    </row>
    <row r="37" spans="1:17">
      <c r="A37" s="172" t="s">
        <v>324</v>
      </c>
      <c r="B37" s="172" t="s">
        <v>50</v>
      </c>
      <c r="C37" s="5" t="str">
        <f t="shared" si="3"/>
        <v>GRANDADAM Philippe</v>
      </c>
      <c r="D37" s="144" t="s">
        <v>22</v>
      </c>
      <c r="E37" s="144" t="s">
        <v>10</v>
      </c>
      <c r="F37" s="16">
        <f>'joueurs  '!F71</f>
        <v>24.6</v>
      </c>
      <c r="G37" s="35" t="s">
        <v>323</v>
      </c>
      <c r="H37" s="192">
        <v>541310170</v>
      </c>
      <c r="I37" s="141" t="str">
        <f t="shared" si="4"/>
        <v>H3</v>
      </c>
      <c r="J37" s="5">
        <f>'Feuille saisie score '!J71</f>
        <v>15</v>
      </c>
      <c r="K37" s="5">
        <f>'Feuille saisie score '!K71</f>
        <v>34</v>
      </c>
      <c r="L37" s="5">
        <f>'Feuille saisie score '!L71</f>
        <v>12</v>
      </c>
      <c r="M37" s="5">
        <f>'Feuille saisie score '!M71</f>
        <v>31</v>
      </c>
      <c r="N37" s="5">
        <f t="shared" si="5"/>
        <v>65</v>
      </c>
      <c r="P37" s="210"/>
      <c r="Q37" s="210"/>
    </row>
    <row r="38" spans="1:17">
      <c r="A38" s="172" t="s">
        <v>284</v>
      </c>
      <c r="B38" s="172" t="s">
        <v>346</v>
      </c>
      <c r="C38" s="5" t="str">
        <f t="shared" si="3"/>
        <v>LEFEVRE THIERRY</v>
      </c>
      <c r="D38" s="145" t="s">
        <v>22</v>
      </c>
      <c r="E38" s="145" t="s">
        <v>10</v>
      </c>
      <c r="F38" s="16">
        <f>'joueurs  '!F95</f>
        <v>25.3</v>
      </c>
      <c r="G38" s="89" t="s">
        <v>341</v>
      </c>
      <c r="H38" s="192">
        <v>41214347</v>
      </c>
      <c r="I38" s="141" t="str">
        <f t="shared" si="4"/>
        <v>H3</v>
      </c>
      <c r="J38" s="5">
        <f>'Feuille saisie score '!J95</f>
        <v>11</v>
      </c>
      <c r="K38" s="5">
        <f>'Feuille saisie score '!K95</f>
        <v>28</v>
      </c>
      <c r="L38" s="5">
        <f>'Feuille saisie score '!L95</f>
        <v>13</v>
      </c>
      <c r="M38" s="5">
        <f>'Feuille saisie score '!M95</f>
        <v>37</v>
      </c>
      <c r="N38" s="5">
        <f t="shared" si="5"/>
        <v>65</v>
      </c>
      <c r="P38" s="210"/>
      <c r="Q38" s="210"/>
    </row>
    <row r="39" spans="1:17" ht="15.75" hidden="1">
      <c r="A39" s="178" t="s">
        <v>82</v>
      </c>
      <c r="B39" s="178" t="s">
        <v>83</v>
      </c>
      <c r="C39" s="5" t="str">
        <f t="shared" si="3"/>
        <v>COUTURIER Bénédicte</v>
      </c>
      <c r="D39" s="187" t="s">
        <v>9</v>
      </c>
      <c r="E39" s="142" t="s">
        <v>19</v>
      </c>
      <c r="F39" s="16">
        <f>'joueurs  '!F38</f>
        <v>38.5</v>
      </c>
      <c r="G39" s="86" t="s">
        <v>78</v>
      </c>
      <c r="H39" s="198">
        <v>544388225</v>
      </c>
      <c r="I39" s="141" t="str">
        <f t="shared" si="4"/>
        <v>F2</v>
      </c>
      <c r="J39" s="5">
        <f>'Feuille saisie score '!J38</f>
        <v>7</v>
      </c>
      <c r="K39" s="5">
        <f>'Feuille saisie score '!K38</f>
        <v>34</v>
      </c>
      <c r="L39" s="5">
        <f>'Feuille saisie score '!L38</f>
        <v>5</v>
      </c>
      <c r="M39" s="5">
        <f>'Feuille saisie score '!M38</f>
        <v>30</v>
      </c>
      <c r="N39" s="5">
        <f t="shared" si="5"/>
        <v>64</v>
      </c>
    </row>
    <row r="40" spans="1:17" ht="15.75" hidden="1">
      <c r="A40" s="173" t="s">
        <v>197</v>
      </c>
      <c r="B40" s="173" t="s">
        <v>154</v>
      </c>
      <c r="C40" s="5" t="str">
        <f t="shared" si="3"/>
        <v>CRIERE FREDERIC</v>
      </c>
      <c r="D40" s="187" t="s">
        <v>9</v>
      </c>
      <c r="E40" s="148" t="s">
        <v>10</v>
      </c>
      <c r="F40" s="16">
        <f>'joueurs  '!F39</f>
        <v>16.899999999999999</v>
      </c>
      <c r="G40" s="80" t="s">
        <v>190</v>
      </c>
      <c r="H40" s="192">
        <v>512431291</v>
      </c>
      <c r="I40" s="141" t="str">
        <f t="shared" si="4"/>
        <v>H2</v>
      </c>
      <c r="J40" s="5">
        <f>'Feuille saisie score '!J39</f>
        <v>12</v>
      </c>
      <c r="K40" s="5">
        <f>'Feuille saisie score '!K39</f>
        <v>26</v>
      </c>
      <c r="L40" s="5">
        <f>'Feuille saisie score '!L39</f>
        <v>13</v>
      </c>
      <c r="M40" s="5">
        <f>'Feuille saisie score '!M39</f>
        <v>25</v>
      </c>
      <c r="N40" s="5">
        <f t="shared" si="5"/>
        <v>51</v>
      </c>
    </row>
    <row r="41" spans="1:17" hidden="1">
      <c r="A41" s="172" t="s">
        <v>12</v>
      </c>
      <c r="B41" s="172" t="s">
        <v>13</v>
      </c>
      <c r="C41" s="5" t="str">
        <f t="shared" si="3"/>
        <v>DA COSTA Daniel</v>
      </c>
      <c r="D41" s="186" t="s">
        <v>9</v>
      </c>
      <c r="E41" s="10" t="s">
        <v>10</v>
      </c>
      <c r="F41" s="16">
        <f>'joueurs  '!F40</f>
        <v>22.6</v>
      </c>
      <c r="G41" s="163" t="s">
        <v>14</v>
      </c>
      <c r="H41" s="192">
        <v>3545300</v>
      </c>
      <c r="I41" s="141" t="str">
        <f t="shared" si="4"/>
        <v>H2</v>
      </c>
      <c r="J41" s="5">
        <f>'Feuille saisie score '!J40</f>
        <v>22</v>
      </c>
      <c r="K41" s="5">
        <f>'Feuille saisie score '!K40</f>
        <v>44</v>
      </c>
      <c r="L41" s="5">
        <f>'Feuille saisie score '!L40</f>
        <v>18</v>
      </c>
      <c r="M41" s="5">
        <f>'Feuille saisie score '!M40</f>
        <v>41</v>
      </c>
      <c r="N41" s="5">
        <f t="shared" si="5"/>
        <v>85</v>
      </c>
    </row>
    <row r="42" spans="1:17" hidden="1">
      <c r="A42" s="172" t="s">
        <v>151</v>
      </c>
      <c r="B42" s="172" t="s">
        <v>152</v>
      </c>
      <c r="C42" s="5" t="str">
        <f t="shared" si="3"/>
        <v>DAGUIER Robin</v>
      </c>
      <c r="D42" s="186" t="s">
        <v>9</v>
      </c>
      <c r="E42" s="146" t="s">
        <v>10</v>
      </c>
      <c r="F42" s="16">
        <f>'joueurs  '!F41</f>
        <v>33</v>
      </c>
      <c r="G42" s="38" t="s">
        <v>149</v>
      </c>
      <c r="H42" s="192">
        <v>547412200</v>
      </c>
      <c r="I42" s="141" t="str">
        <f t="shared" si="4"/>
        <v>H3</v>
      </c>
      <c r="J42" s="5">
        <f>'Feuille saisie score '!J41</f>
        <v>8</v>
      </c>
      <c r="K42" s="5">
        <f>'Feuille saisie score '!K41</f>
        <v>37</v>
      </c>
      <c r="L42" s="5">
        <f>'Feuille saisie score '!L41</f>
        <v>13</v>
      </c>
      <c r="M42" s="5">
        <f>'Feuille saisie score '!M41</f>
        <v>49</v>
      </c>
      <c r="N42" s="5">
        <f t="shared" si="5"/>
        <v>86</v>
      </c>
    </row>
    <row r="43" spans="1:17" hidden="1">
      <c r="A43" s="172" t="s">
        <v>379</v>
      </c>
      <c r="B43" s="172" t="s">
        <v>380</v>
      </c>
      <c r="C43" s="5" t="str">
        <f t="shared" si="3"/>
        <v>DARREAU SEBASTIEN</v>
      </c>
      <c r="D43" s="186" t="s">
        <v>9</v>
      </c>
      <c r="E43" s="156" t="s">
        <v>10</v>
      </c>
      <c r="F43" s="16">
        <f>'joueurs  '!F42</f>
        <v>15.9</v>
      </c>
      <c r="G43" s="90" t="s">
        <v>365</v>
      </c>
      <c r="H43" s="172">
        <v>530108197</v>
      </c>
      <c r="I43" s="141" t="str">
        <f t="shared" si="4"/>
        <v>H2</v>
      </c>
      <c r="J43" s="5">
        <f>'Feuille saisie score '!J42</f>
        <v>21</v>
      </c>
      <c r="K43" s="5">
        <f>'Feuille saisie score '!K42</f>
        <v>35</v>
      </c>
      <c r="L43" s="5">
        <f>'Feuille saisie score '!L42</f>
        <v>21</v>
      </c>
      <c r="M43" s="5">
        <f>'Feuille saisie score '!M42</f>
        <v>38</v>
      </c>
      <c r="N43" s="5">
        <f t="shared" si="5"/>
        <v>73</v>
      </c>
    </row>
    <row r="44" spans="1:17" hidden="1">
      <c r="A44" s="172" t="s">
        <v>294</v>
      </c>
      <c r="B44" s="172" t="s">
        <v>295</v>
      </c>
      <c r="C44" s="5" t="str">
        <f t="shared" si="3"/>
        <v>decenciere olivier</v>
      </c>
      <c r="D44" s="186" t="s">
        <v>9</v>
      </c>
      <c r="E44" s="152" t="s">
        <v>10</v>
      </c>
      <c r="F44" s="16">
        <f>'joueurs  '!F43</f>
        <v>30.7</v>
      </c>
      <c r="G44" s="74" t="s">
        <v>276</v>
      </c>
      <c r="H44" s="192">
        <v>541946225</v>
      </c>
      <c r="I44" s="141" t="str">
        <f t="shared" si="4"/>
        <v>H3</v>
      </c>
      <c r="J44" s="5">
        <f>'Feuille saisie score '!J43</f>
        <v>8</v>
      </c>
      <c r="K44" s="5">
        <f>'Feuille saisie score '!K43</f>
        <v>32</v>
      </c>
      <c r="L44" s="5">
        <f>'Feuille saisie score '!L43</f>
        <v>13</v>
      </c>
      <c r="M44" s="5">
        <f>'Feuille saisie score '!M43</f>
        <v>42</v>
      </c>
      <c r="N44" s="5">
        <f t="shared" si="5"/>
        <v>74</v>
      </c>
    </row>
    <row r="45" spans="1:17" ht="15.75" hidden="1">
      <c r="A45" s="175" t="s">
        <v>107</v>
      </c>
      <c r="B45" s="175" t="s">
        <v>108</v>
      </c>
      <c r="C45" s="5" t="str">
        <f t="shared" si="3"/>
        <v>DECRESSAIN Amaury</v>
      </c>
      <c r="D45" s="187" t="s">
        <v>9</v>
      </c>
      <c r="E45" s="142" t="s">
        <v>10</v>
      </c>
      <c r="F45" s="16">
        <f>'joueurs  '!F44</f>
        <v>14.4</v>
      </c>
      <c r="G45" s="86" t="s">
        <v>78</v>
      </c>
      <c r="H45" s="202" t="s">
        <v>109</v>
      </c>
      <c r="I45" s="141" t="str">
        <f t="shared" si="4"/>
        <v>H1</v>
      </c>
      <c r="J45" s="5">
        <f>'Feuille saisie score '!J44</f>
        <v>2</v>
      </c>
      <c r="K45" s="5">
        <f>'Feuille saisie score '!K44</f>
        <v>9</v>
      </c>
      <c r="L45" s="5">
        <f>'Feuille saisie score '!L44</f>
        <v>13</v>
      </c>
      <c r="M45" s="5">
        <f>'Feuille saisie score '!M44</f>
        <v>25</v>
      </c>
      <c r="N45" s="5">
        <f t="shared" si="5"/>
        <v>34</v>
      </c>
    </row>
    <row r="46" spans="1:17" hidden="1">
      <c r="A46" s="172" t="s">
        <v>375</v>
      </c>
      <c r="B46" s="172" t="s">
        <v>376</v>
      </c>
      <c r="C46" s="5" t="str">
        <f t="shared" si="3"/>
        <v>DELAHAYE OLIVIER</v>
      </c>
      <c r="D46" s="186" t="s">
        <v>9</v>
      </c>
      <c r="E46" s="156" t="s">
        <v>10</v>
      </c>
      <c r="F46" s="16">
        <f>'joueurs  '!F45</f>
        <v>19.3</v>
      </c>
      <c r="G46" s="90" t="s">
        <v>365</v>
      </c>
      <c r="H46" s="172">
        <v>521567244</v>
      </c>
      <c r="I46" s="141" t="str">
        <f t="shared" si="4"/>
        <v>H2</v>
      </c>
      <c r="J46" s="5">
        <f>'Feuille saisie score '!J45</f>
        <v>13</v>
      </c>
      <c r="K46" s="5">
        <f>'Feuille saisie score '!K45</f>
        <v>32</v>
      </c>
      <c r="L46" s="5">
        <f>'Feuille saisie score '!L45</f>
        <v>12</v>
      </c>
      <c r="M46" s="5">
        <f>'Feuille saisie score '!M45</f>
        <v>27</v>
      </c>
      <c r="N46" s="5">
        <f t="shared" si="5"/>
        <v>59</v>
      </c>
    </row>
    <row r="47" spans="1:17" hidden="1">
      <c r="A47" s="179" t="s">
        <v>301</v>
      </c>
      <c r="B47" s="179" t="s">
        <v>64</v>
      </c>
      <c r="C47" s="5" t="str">
        <f t="shared" ref="C47:C78" si="6">A47&amp;" "&amp;B47</f>
        <v>DELIA Eric</v>
      </c>
      <c r="D47" s="189" t="s">
        <v>9</v>
      </c>
      <c r="E47" s="167" t="s">
        <v>10</v>
      </c>
      <c r="F47" s="16">
        <f>'joueurs  '!F46</f>
        <v>28</v>
      </c>
      <c r="G47" s="14" t="s">
        <v>298</v>
      </c>
      <c r="H47" s="192">
        <v>49251375</v>
      </c>
      <c r="I47" s="141" t="str">
        <f t="shared" ref="I47:I78" si="7">IF(E47="H",IF(F47&lt;15.5,"H1",IF(F47&lt;24.5,"H2","H3")),IF(E47="F",IF(F47&lt;24.5,"F1","F2"),""))</f>
        <v>H3</v>
      </c>
      <c r="J47" s="5">
        <f>'Feuille saisie score '!J46</f>
        <v>9</v>
      </c>
      <c r="K47" s="5">
        <f>'Feuille saisie score '!K46</f>
        <v>33</v>
      </c>
      <c r="L47" s="5">
        <f>'Feuille saisie score '!L46</f>
        <v>13</v>
      </c>
      <c r="M47" s="5">
        <f>'Feuille saisie score '!M46</f>
        <v>39</v>
      </c>
      <c r="N47" s="5">
        <f t="shared" ref="N47:N78" si="8">K47+M47</f>
        <v>72</v>
      </c>
    </row>
    <row r="48" spans="1:17" hidden="1">
      <c r="A48" s="172" t="s">
        <v>290</v>
      </c>
      <c r="B48" s="172" t="s">
        <v>291</v>
      </c>
      <c r="C48" s="5" t="str">
        <f t="shared" si="6"/>
        <v>dELLA VEDOVA jean yves</v>
      </c>
      <c r="D48" s="186" t="s">
        <v>9</v>
      </c>
      <c r="E48" s="152" t="s">
        <v>10</v>
      </c>
      <c r="F48" s="16">
        <f>'joueurs  '!F47</f>
        <v>35.5</v>
      </c>
      <c r="G48" s="74" t="s">
        <v>276</v>
      </c>
      <c r="H48" s="192">
        <v>520181064</v>
      </c>
      <c r="I48" s="141" t="str">
        <f t="shared" si="7"/>
        <v>H3</v>
      </c>
      <c r="J48" s="5">
        <f>'Feuille saisie score '!J47</f>
        <v>3</v>
      </c>
      <c r="K48" s="5">
        <f>'Feuille saisie score '!K47</f>
        <v>26</v>
      </c>
      <c r="L48" s="5">
        <f>'Feuille saisie score '!L47</f>
        <v>8</v>
      </c>
      <c r="M48" s="5">
        <f>'Feuille saisie score '!M47</f>
        <v>39</v>
      </c>
      <c r="N48" s="5">
        <f t="shared" si="8"/>
        <v>65</v>
      </c>
    </row>
    <row r="49" spans="1:14" hidden="1">
      <c r="A49" s="172" t="s">
        <v>362</v>
      </c>
      <c r="B49" s="172" t="s">
        <v>237</v>
      </c>
      <c r="C49" s="5" t="str">
        <f t="shared" si="6"/>
        <v>DELWASSE NICOLAS</v>
      </c>
      <c r="D49" s="186" t="s">
        <v>9</v>
      </c>
      <c r="E49" s="145" t="s">
        <v>10</v>
      </c>
      <c r="F49" s="16">
        <f>'joueurs  '!F48</f>
        <v>18.399999999999999</v>
      </c>
      <c r="G49" s="89" t="s">
        <v>341</v>
      </c>
      <c r="H49" s="192">
        <v>541157186</v>
      </c>
      <c r="I49" s="141" t="str">
        <f t="shared" si="7"/>
        <v>H2</v>
      </c>
      <c r="J49" s="5">
        <f>'Feuille saisie score '!J48</f>
        <v>21</v>
      </c>
      <c r="K49" s="5">
        <f>'Feuille saisie score '!K48</f>
        <v>39</v>
      </c>
      <c r="L49" s="5">
        <f>'Feuille saisie score '!L48</f>
        <v>15</v>
      </c>
      <c r="M49" s="5">
        <f>'Feuille saisie score '!M48</f>
        <v>32</v>
      </c>
      <c r="N49" s="5">
        <f t="shared" si="8"/>
        <v>71</v>
      </c>
    </row>
    <row r="50" spans="1:14" hidden="1">
      <c r="A50" s="172" t="s">
        <v>150</v>
      </c>
      <c r="B50" s="172" t="s">
        <v>28</v>
      </c>
      <c r="C50" s="5" t="str">
        <f t="shared" si="6"/>
        <v>DENE Gilles</v>
      </c>
      <c r="D50" s="186" t="s">
        <v>9</v>
      </c>
      <c r="E50" s="146" t="s">
        <v>10</v>
      </c>
      <c r="F50" s="16">
        <f>'joueurs  '!F49</f>
        <v>32.1</v>
      </c>
      <c r="G50" s="38" t="s">
        <v>149</v>
      </c>
      <c r="H50" s="192">
        <v>547828182</v>
      </c>
      <c r="I50" s="141" t="str">
        <f t="shared" si="7"/>
        <v>H3</v>
      </c>
      <c r="J50" s="5">
        <f>'Feuille saisie score '!J49</f>
        <v>1</v>
      </c>
      <c r="K50" s="5">
        <f>'Feuille saisie score '!K49</f>
        <v>15</v>
      </c>
      <c r="L50" s="5">
        <f>'Feuille saisie score '!L49</f>
        <v>3</v>
      </c>
      <c r="M50" s="5">
        <f>'Feuille saisie score '!M49</f>
        <v>32</v>
      </c>
      <c r="N50" s="5">
        <f t="shared" si="8"/>
        <v>47</v>
      </c>
    </row>
    <row r="51" spans="1:14" ht="15.75" hidden="1">
      <c r="A51" s="176" t="s">
        <v>158</v>
      </c>
      <c r="B51" s="176" t="s">
        <v>159</v>
      </c>
      <c r="C51" s="5" t="str">
        <f t="shared" si="6"/>
        <v>DEPARDIEU FRANCK</v>
      </c>
      <c r="D51" s="187" t="s">
        <v>9</v>
      </c>
      <c r="E51" s="147" t="s">
        <v>10</v>
      </c>
      <c r="F51" s="16">
        <f>'joueurs  '!F50</f>
        <v>9.3000000000000007</v>
      </c>
      <c r="G51" s="74" t="s">
        <v>156</v>
      </c>
      <c r="H51" s="203" t="s">
        <v>161</v>
      </c>
      <c r="I51" s="141" t="str">
        <f t="shared" si="7"/>
        <v>H1</v>
      </c>
      <c r="J51" s="5">
        <f>'Feuille saisie score '!J50</f>
        <v>17</v>
      </c>
      <c r="K51" s="5">
        <f>'Feuille saisie score '!K50</f>
        <v>28</v>
      </c>
      <c r="L51" s="5">
        <f>'Feuille saisie score '!L50</f>
        <v>23</v>
      </c>
      <c r="M51" s="5">
        <f>'Feuille saisie score '!M50</f>
        <v>34</v>
      </c>
      <c r="N51" s="5">
        <f t="shared" si="8"/>
        <v>62</v>
      </c>
    </row>
    <row r="52" spans="1:14" ht="15.75" hidden="1">
      <c r="A52" s="176" t="s">
        <v>158</v>
      </c>
      <c r="B52" s="176" t="s">
        <v>162</v>
      </c>
      <c r="C52" s="5" t="str">
        <f t="shared" si="6"/>
        <v>DEPARDIEU LINDA</v>
      </c>
      <c r="D52" s="187" t="s">
        <v>9</v>
      </c>
      <c r="E52" s="147" t="s">
        <v>19</v>
      </c>
      <c r="F52" s="16">
        <f>'joueurs  '!F51</f>
        <v>21.3</v>
      </c>
      <c r="G52" s="74" t="s">
        <v>156</v>
      </c>
      <c r="H52" s="200" t="s">
        <v>164</v>
      </c>
      <c r="I52" s="141" t="str">
        <f t="shared" si="7"/>
        <v>F1</v>
      </c>
      <c r="J52" s="5">
        <f>'Feuille saisie score '!J51</f>
        <v>12</v>
      </c>
      <c r="K52" s="5">
        <f>'Feuille saisie score '!K51</f>
        <v>32</v>
      </c>
      <c r="L52" s="5">
        <f>'Feuille saisie score '!L51</f>
        <v>17</v>
      </c>
      <c r="M52" s="5">
        <f>'Feuille saisie score '!M51</f>
        <v>36</v>
      </c>
      <c r="N52" s="5">
        <f t="shared" si="8"/>
        <v>68</v>
      </c>
    </row>
    <row r="53" spans="1:14" hidden="1">
      <c r="A53" s="172" t="s">
        <v>356</v>
      </c>
      <c r="B53" s="172" t="s">
        <v>268</v>
      </c>
      <c r="C53" s="5" t="str">
        <f t="shared" si="6"/>
        <v>DESHAYES SYLVAIN</v>
      </c>
      <c r="D53" s="186" t="s">
        <v>9</v>
      </c>
      <c r="E53" s="145" t="s">
        <v>10</v>
      </c>
      <c r="F53" s="16">
        <f>'joueurs  '!F52</f>
        <v>26.1</v>
      </c>
      <c r="G53" s="89" t="s">
        <v>341</v>
      </c>
      <c r="H53" s="192">
        <v>528596227</v>
      </c>
      <c r="I53" s="141" t="str">
        <f t="shared" si="7"/>
        <v>H3</v>
      </c>
      <c r="J53" s="5">
        <f>'Feuille saisie score '!J52</f>
        <v>15</v>
      </c>
      <c r="K53" s="5">
        <f>'Feuille saisie score '!K52</f>
        <v>38</v>
      </c>
      <c r="L53" s="5">
        <f>'Feuille saisie score '!L52</f>
        <v>8</v>
      </c>
      <c r="M53" s="5">
        <f>'Feuille saisie score '!M52</f>
        <v>29</v>
      </c>
      <c r="N53" s="5">
        <f t="shared" si="8"/>
        <v>67</v>
      </c>
    </row>
    <row r="54" spans="1:14" ht="15.75" hidden="1">
      <c r="A54" s="180" t="s">
        <v>187</v>
      </c>
      <c r="B54" s="180" t="s">
        <v>188</v>
      </c>
      <c r="C54" s="5" t="str">
        <f t="shared" si="6"/>
        <v>DESMARAIS CATHERINE</v>
      </c>
      <c r="D54" s="187" t="s">
        <v>9</v>
      </c>
      <c r="E54" s="148" t="s">
        <v>19</v>
      </c>
      <c r="F54" s="16">
        <f>'joueurs  '!F53</f>
        <v>16</v>
      </c>
      <c r="G54" s="80" t="s">
        <v>190</v>
      </c>
      <c r="H54" s="204">
        <v>46233087</v>
      </c>
      <c r="I54" s="141" t="str">
        <f t="shared" si="7"/>
        <v>F1</v>
      </c>
      <c r="J54" s="5">
        <f>'Feuille saisie score '!J53</f>
        <v>8</v>
      </c>
      <c r="K54" s="5">
        <f>'Feuille saisie score '!K53</f>
        <v>18</v>
      </c>
      <c r="L54" s="5">
        <f>'Feuille saisie score '!L53</f>
        <v>18</v>
      </c>
      <c r="M54" s="5">
        <f>'Feuille saisie score '!M53</f>
        <v>33</v>
      </c>
      <c r="N54" s="5">
        <f t="shared" si="8"/>
        <v>51</v>
      </c>
    </row>
    <row r="55" spans="1:14" hidden="1">
      <c r="A55" s="174" t="s">
        <v>211</v>
      </c>
      <c r="B55" s="174" t="s">
        <v>212</v>
      </c>
      <c r="C55" s="5" t="str">
        <f t="shared" si="6"/>
        <v>DI GIANNI MURIEL</v>
      </c>
      <c r="D55" s="186" t="s">
        <v>9</v>
      </c>
      <c r="E55" s="149" t="s">
        <v>19</v>
      </c>
      <c r="F55" s="16">
        <f>'joueurs  '!F54</f>
        <v>10.3</v>
      </c>
      <c r="G55" s="57" t="s">
        <v>213</v>
      </c>
      <c r="H55" s="205" t="s">
        <v>214</v>
      </c>
      <c r="I55" s="141" t="str">
        <f t="shared" si="7"/>
        <v>F1</v>
      </c>
      <c r="J55" s="5">
        <f>'Feuille saisie score '!J54</f>
        <v>25</v>
      </c>
      <c r="K55" s="5">
        <f>'Feuille saisie score '!K54</f>
        <v>37</v>
      </c>
      <c r="L55" s="5">
        <f>'Feuille saisie score '!L54</f>
        <v>23</v>
      </c>
      <c r="M55" s="5">
        <f>'Feuille saisie score '!M54</f>
        <v>35</v>
      </c>
      <c r="N55" s="5">
        <f t="shared" si="8"/>
        <v>72</v>
      </c>
    </row>
    <row r="56" spans="1:14" ht="15.75" hidden="1">
      <c r="A56" s="175" t="s">
        <v>94</v>
      </c>
      <c r="B56" s="175" t="s">
        <v>95</v>
      </c>
      <c r="C56" s="5" t="str">
        <f t="shared" si="6"/>
        <v>DIZET Loïc</v>
      </c>
      <c r="D56" s="187" t="s">
        <v>9</v>
      </c>
      <c r="E56" s="142" t="s">
        <v>10</v>
      </c>
      <c r="F56" s="16">
        <f>'joueurs  '!F55</f>
        <v>15.7</v>
      </c>
      <c r="G56" s="86" t="s">
        <v>78</v>
      </c>
      <c r="H56" s="198">
        <v>43774199</v>
      </c>
      <c r="I56" s="141" t="str">
        <f t="shared" si="7"/>
        <v>H2</v>
      </c>
      <c r="J56" s="5">
        <f>'Feuille saisie score '!J55</f>
        <v>23</v>
      </c>
      <c r="K56" s="5">
        <f>'Feuille saisie score '!K55</f>
        <v>40</v>
      </c>
      <c r="L56" s="5">
        <f>'Feuille saisie score '!L55</f>
        <v>22</v>
      </c>
      <c r="M56" s="5">
        <f>'Feuille saisie score '!M55</f>
        <v>39</v>
      </c>
      <c r="N56" s="5">
        <f t="shared" si="8"/>
        <v>79</v>
      </c>
    </row>
    <row r="57" spans="1:14" hidden="1">
      <c r="A57" s="172" t="s">
        <v>321</v>
      </c>
      <c r="B57" s="172" t="s">
        <v>322</v>
      </c>
      <c r="C57" s="5" t="str">
        <f t="shared" si="6"/>
        <v>DUEZ Pascal</v>
      </c>
      <c r="D57" s="186" t="s">
        <v>9</v>
      </c>
      <c r="E57" s="144" t="s">
        <v>10</v>
      </c>
      <c r="F57" s="16">
        <f>'joueurs  '!F56</f>
        <v>23.3</v>
      </c>
      <c r="G57" s="35" t="s">
        <v>323</v>
      </c>
      <c r="H57" s="192">
        <v>539064209</v>
      </c>
      <c r="I57" s="141" t="str">
        <f t="shared" si="7"/>
        <v>H2</v>
      </c>
      <c r="J57" s="5">
        <f>'Feuille saisie score '!J56</f>
        <v>16</v>
      </c>
      <c r="K57" s="5">
        <f>'Feuille saisie score '!K56</f>
        <v>38</v>
      </c>
      <c r="L57" s="5">
        <f>'Feuille saisie score '!L56</f>
        <v>11</v>
      </c>
      <c r="M57" s="5">
        <f>'Feuille saisie score '!M56</f>
        <v>35</v>
      </c>
      <c r="N57" s="5">
        <f t="shared" si="8"/>
        <v>73</v>
      </c>
    </row>
    <row r="58" spans="1:14" ht="15.75" hidden="1">
      <c r="A58" s="175" t="s">
        <v>111</v>
      </c>
      <c r="B58" s="175" t="s">
        <v>112</v>
      </c>
      <c r="C58" s="5" t="str">
        <f t="shared" si="6"/>
        <v>DULAU Emmanuel</v>
      </c>
      <c r="D58" s="187" t="s">
        <v>9</v>
      </c>
      <c r="E58" s="142" t="s">
        <v>10</v>
      </c>
      <c r="F58" s="16">
        <f>'joueurs  '!F57</f>
        <v>15.2</v>
      </c>
      <c r="G58" s="86" t="s">
        <v>78</v>
      </c>
      <c r="H58" s="198">
        <v>525284328</v>
      </c>
      <c r="I58" s="141" t="str">
        <f t="shared" si="7"/>
        <v>H1</v>
      </c>
      <c r="J58" s="5">
        <f>'Feuille saisie score '!J57</f>
        <v>10</v>
      </c>
      <c r="K58" s="5">
        <f>'Feuille saisie score '!K57</f>
        <v>24</v>
      </c>
      <c r="L58" s="5">
        <f>'Feuille saisie score '!L57</f>
        <v>19</v>
      </c>
      <c r="M58" s="5">
        <f>'Feuille saisie score '!M57</f>
        <v>33</v>
      </c>
      <c r="N58" s="5">
        <f t="shared" si="8"/>
        <v>57</v>
      </c>
    </row>
    <row r="59" spans="1:14" hidden="1">
      <c r="A59" s="181" t="s">
        <v>296</v>
      </c>
      <c r="B59" s="181" t="s">
        <v>297</v>
      </c>
      <c r="C59" s="5" t="str">
        <f t="shared" si="6"/>
        <v>DURANDE Stephane</v>
      </c>
      <c r="D59" s="188" t="s">
        <v>9</v>
      </c>
      <c r="E59" s="153" t="s">
        <v>10</v>
      </c>
      <c r="F59" s="16">
        <f>'joueurs  '!F58</f>
        <v>14.7</v>
      </c>
      <c r="G59" s="14" t="s">
        <v>298</v>
      </c>
      <c r="H59" s="192">
        <v>521673236</v>
      </c>
      <c r="I59" s="141" t="str">
        <f t="shared" si="7"/>
        <v>H1</v>
      </c>
      <c r="J59" s="5">
        <f>'Feuille saisie score '!J58</f>
        <v>16</v>
      </c>
      <c r="K59" s="5">
        <f>'Feuille saisie score '!K58</f>
        <v>27</v>
      </c>
      <c r="L59" s="5">
        <f>'Feuille saisie score '!L58</f>
        <v>12</v>
      </c>
      <c r="M59" s="5">
        <f>'Feuille saisie score '!M58</f>
        <v>27</v>
      </c>
      <c r="N59" s="5">
        <f t="shared" si="8"/>
        <v>54</v>
      </c>
    </row>
    <row r="60" spans="1:14" ht="15.75" hidden="1">
      <c r="A60" s="175" t="s">
        <v>88</v>
      </c>
      <c r="B60" s="175" t="s">
        <v>89</v>
      </c>
      <c r="C60" s="5" t="str">
        <f t="shared" si="6"/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 t="shared" si="7"/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 t="shared" si="8"/>
        <v>65</v>
      </c>
    </row>
    <row r="61" spans="1:14" hidden="1">
      <c r="A61" s="172" t="s">
        <v>262</v>
      </c>
      <c r="B61" s="172" t="s">
        <v>263</v>
      </c>
      <c r="C61" s="5" t="str">
        <f t="shared" si="6"/>
        <v>FERRANDON STEPHANE</v>
      </c>
      <c r="D61" s="186" t="s">
        <v>9</v>
      </c>
      <c r="E61" s="151" t="s">
        <v>10</v>
      </c>
      <c r="F61" s="16">
        <f>'joueurs  '!F60</f>
        <v>8.9</v>
      </c>
      <c r="G61" s="71" t="s">
        <v>264</v>
      </c>
      <c r="H61" s="192">
        <v>540085201</v>
      </c>
      <c r="I61" s="141" t="str">
        <f t="shared" si="7"/>
        <v>H1</v>
      </c>
      <c r="J61" s="5">
        <f>'Feuille saisie score '!J60</f>
        <v>19</v>
      </c>
      <c r="K61" s="5">
        <f>'Feuille saisie score '!K60</f>
        <v>29</v>
      </c>
      <c r="L61" s="5">
        <f>'Feuille saisie score '!L60</f>
        <v>22</v>
      </c>
      <c r="M61" s="5">
        <f>'Feuille saisie score '!M60</f>
        <v>31</v>
      </c>
      <c r="N61" s="5">
        <f t="shared" si="8"/>
        <v>60</v>
      </c>
    </row>
    <row r="62" spans="1:14" hidden="1">
      <c r="A62" s="172" t="s">
        <v>330</v>
      </c>
      <c r="B62" s="172" t="s">
        <v>331</v>
      </c>
      <c r="C62" s="5" t="str">
        <f t="shared" si="6"/>
        <v>FERRIERES Regine</v>
      </c>
      <c r="D62" s="186" t="s">
        <v>9</v>
      </c>
      <c r="E62" s="144" t="s">
        <v>19</v>
      </c>
      <c r="F62" s="16">
        <f>'joueurs  '!F61</f>
        <v>32.4</v>
      </c>
      <c r="G62" s="35" t="s">
        <v>323</v>
      </c>
      <c r="H62" s="192">
        <v>43526302</v>
      </c>
      <c r="I62" s="141" t="str">
        <f t="shared" si="7"/>
        <v>F2</v>
      </c>
      <c r="J62" s="5">
        <f>'Feuille saisie score '!J61</f>
        <v>5</v>
      </c>
      <c r="K62" s="5">
        <f>'Feuille saisie score '!K61</f>
        <v>30</v>
      </c>
      <c r="L62" s="5">
        <f>'Feuille saisie score '!L61</f>
        <v>1</v>
      </c>
      <c r="M62" s="5">
        <f>'Feuille saisie score '!M61</f>
        <v>20</v>
      </c>
      <c r="N62" s="5">
        <f t="shared" si="8"/>
        <v>50</v>
      </c>
    </row>
    <row r="63" spans="1:14" hidden="1">
      <c r="A63" s="172" t="s">
        <v>17</v>
      </c>
      <c r="B63" s="172" t="s">
        <v>18</v>
      </c>
      <c r="C63" s="5" t="str">
        <f t="shared" si="6"/>
        <v>FOUASSEAU-QUERBES Pascale</v>
      </c>
      <c r="D63" s="186" t="s">
        <v>9</v>
      </c>
      <c r="E63" s="10" t="s">
        <v>19</v>
      </c>
      <c r="F63" s="16">
        <f>'joueurs  '!F62</f>
        <v>54</v>
      </c>
      <c r="G63" s="163" t="s">
        <v>14</v>
      </c>
      <c r="H63" s="196">
        <v>44444355</v>
      </c>
      <c r="I63" s="141" t="str">
        <f t="shared" si="7"/>
        <v>F2</v>
      </c>
      <c r="J63" s="5">
        <f>'Feuille saisie score '!J62</f>
        <v>0</v>
      </c>
      <c r="K63" s="5">
        <f>'Feuille saisie score '!K62</f>
        <v>15</v>
      </c>
      <c r="L63" s="5">
        <f>'Feuille saisie score '!L62</f>
        <v>0</v>
      </c>
      <c r="M63" s="5">
        <f>'Feuille saisie score '!M62</f>
        <v>5</v>
      </c>
      <c r="N63" s="5">
        <f t="shared" si="8"/>
        <v>20</v>
      </c>
    </row>
    <row r="64" spans="1:14" hidden="1">
      <c r="A64" s="174" t="s">
        <v>58</v>
      </c>
      <c r="B64" s="174" t="s">
        <v>59</v>
      </c>
      <c r="C64" s="5" t="str">
        <f t="shared" si="6"/>
        <v>FOURNIER Corinne</v>
      </c>
      <c r="D64" s="186" t="s">
        <v>9</v>
      </c>
      <c r="E64" s="95" t="s">
        <v>19</v>
      </c>
      <c r="F64" s="16">
        <f>'joueurs  '!F63</f>
        <v>18.7</v>
      </c>
      <c r="G64" s="14" t="s">
        <v>60</v>
      </c>
      <c r="H64" s="192">
        <v>3147213</v>
      </c>
      <c r="I64" s="141" t="str">
        <f t="shared" si="7"/>
        <v>F1</v>
      </c>
      <c r="J64" s="5">
        <f>'Feuille saisie score '!J63</f>
        <v>19</v>
      </c>
      <c r="K64" s="5">
        <f>'Feuille saisie score '!K63</f>
        <v>38</v>
      </c>
      <c r="L64" s="5">
        <f>'Feuille saisie score '!L63</f>
        <v>10</v>
      </c>
      <c r="M64" s="5">
        <f>'Feuille saisie score '!M63</f>
        <v>24</v>
      </c>
      <c r="N64" s="5">
        <f t="shared" si="8"/>
        <v>62</v>
      </c>
    </row>
    <row r="65" spans="1:17" hidden="1">
      <c r="A65" s="172" t="s">
        <v>342</v>
      </c>
      <c r="B65" s="172" t="s">
        <v>343</v>
      </c>
      <c r="C65" s="5" t="str">
        <f t="shared" si="6"/>
        <v>FRANCHI ANTOINE</v>
      </c>
      <c r="D65" s="186" t="s">
        <v>9</v>
      </c>
      <c r="E65" s="145" t="s">
        <v>10</v>
      </c>
      <c r="F65" s="16">
        <f>'joueurs  '!F64</f>
        <v>21.5</v>
      </c>
      <c r="G65" s="89" t="s">
        <v>341</v>
      </c>
      <c r="H65" s="192">
        <v>519009066</v>
      </c>
      <c r="I65" s="141" t="str">
        <f t="shared" si="7"/>
        <v>H2</v>
      </c>
      <c r="J65" s="5">
        <f>'Feuille saisie score '!J64</f>
        <v>15</v>
      </c>
      <c r="K65" s="5">
        <f>'Feuille saisie score '!K64</f>
        <v>36</v>
      </c>
      <c r="L65" s="5">
        <f>'Feuille saisie score '!L64</f>
        <v>18</v>
      </c>
      <c r="M65" s="5">
        <f>'Feuille saisie score '!M64</f>
        <v>40</v>
      </c>
      <c r="N65" s="5">
        <f t="shared" si="8"/>
        <v>76</v>
      </c>
    </row>
    <row r="66" spans="1:17" hidden="1">
      <c r="A66" s="172" t="s">
        <v>245</v>
      </c>
      <c r="B66" s="172" t="s">
        <v>246</v>
      </c>
      <c r="C66" s="5" t="str">
        <f t="shared" si="6"/>
        <v>GAMBILLO Franco</v>
      </c>
      <c r="D66" s="186" t="s">
        <v>9</v>
      </c>
      <c r="E66" s="150" t="s">
        <v>10</v>
      </c>
      <c r="F66" s="16">
        <f>'joueurs  '!F65</f>
        <v>19.2</v>
      </c>
      <c r="G66" s="66" t="s">
        <v>244</v>
      </c>
      <c r="H66" s="192">
        <v>521918187</v>
      </c>
      <c r="I66" s="141" t="str">
        <f t="shared" si="7"/>
        <v>H2</v>
      </c>
      <c r="J66" s="5">
        <f>'Feuille saisie score '!J65</f>
        <v>20</v>
      </c>
      <c r="K66" s="5">
        <f>'Feuille saisie score '!K65</f>
        <v>39</v>
      </c>
      <c r="L66" s="5">
        <f>'Feuille saisie score '!L65</f>
        <v>17</v>
      </c>
      <c r="M66" s="5">
        <f>'Feuille saisie score '!M65</f>
        <v>35</v>
      </c>
      <c r="N66" s="5">
        <f t="shared" si="8"/>
        <v>74</v>
      </c>
    </row>
    <row r="67" spans="1:17" hidden="1">
      <c r="A67" s="172" t="s">
        <v>292</v>
      </c>
      <c r="B67" s="172" t="s">
        <v>293</v>
      </c>
      <c r="C67" s="5" t="str">
        <f t="shared" si="6"/>
        <v>Garnier thierry</v>
      </c>
      <c r="D67" s="186" t="s">
        <v>9</v>
      </c>
      <c r="E67" s="152" t="s">
        <v>10</v>
      </c>
      <c r="F67" s="16">
        <f>'joueurs  '!F66</f>
        <v>35</v>
      </c>
      <c r="G67" s="74" t="s">
        <v>276</v>
      </c>
      <c r="H67" s="192">
        <v>514333250</v>
      </c>
      <c r="I67" s="141" t="str">
        <f t="shared" si="7"/>
        <v>H3</v>
      </c>
      <c r="J67" s="5">
        <f>'Feuille saisie score '!J66</f>
        <v>4</v>
      </c>
      <c r="K67" s="5">
        <f>'Feuille saisie score '!K66</f>
        <v>29</v>
      </c>
      <c r="L67" s="5">
        <f>'Feuille saisie score '!L66</f>
        <v>6</v>
      </c>
      <c r="M67" s="5">
        <f>'Feuille saisie score '!M66</f>
        <v>36</v>
      </c>
      <c r="N67" s="5">
        <f t="shared" si="8"/>
        <v>65</v>
      </c>
    </row>
    <row r="68" spans="1:17" hidden="1">
      <c r="A68" s="172" t="s">
        <v>71</v>
      </c>
      <c r="B68" s="172" t="s">
        <v>72</v>
      </c>
      <c r="C68" s="5" t="str">
        <f t="shared" si="6"/>
        <v>GAUTIER Stéphane</v>
      </c>
      <c r="D68" s="186" t="s">
        <v>9</v>
      </c>
      <c r="E68" s="95" t="s">
        <v>10</v>
      </c>
      <c r="F68" s="16">
        <f>'joueurs  '!F67</f>
        <v>25.4</v>
      </c>
      <c r="G68" s="14" t="s">
        <v>60</v>
      </c>
      <c r="H68" s="192">
        <v>44952233</v>
      </c>
      <c r="I68" s="141" t="str">
        <f t="shared" si="7"/>
        <v>H3</v>
      </c>
      <c r="J68" s="5">
        <f>'Feuille saisie score '!J67</f>
        <v>6</v>
      </c>
      <c r="K68" s="5">
        <f>'Feuille saisie score '!K67</f>
        <v>21</v>
      </c>
      <c r="L68" s="5">
        <f>'Feuille saisie score '!L67</f>
        <v>7</v>
      </c>
      <c r="M68" s="5">
        <f>'Feuille saisie score '!M67</f>
        <v>28</v>
      </c>
      <c r="N68" s="5">
        <f t="shared" si="8"/>
        <v>49</v>
      </c>
    </row>
    <row r="69" spans="1:17" hidden="1">
      <c r="A69" s="172" t="s">
        <v>258</v>
      </c>
      <c r="B69" s="172" t="s">
        <v>259</v>
      </c>
      <c r="C69" s="5" t="str">
        <f t="shared" si="6"/>
        <v>GEA  BERNARD</v>
      </c>
      <c r="D69" s="186" t="s">
        <v>9</v>
      </c>
      <c r="E69" s="149" t="s">
        <v>10</v>
      </c>
      <c r="F69" s="16">
        <f>'joueurs  '!F68</f>
        <v>27.7</v>
      </c>
      <c r="G69" s="57" t="s">
        <v>255</v>
      </c>
      <c r="H69" s="192">
        <v>522458066</v>
      </c>
      <c r="I69" s="141" t="str">
        <f t="shared" si="7"/>
        <v>H3</v>
      </c>
      <c r="J69" s="5">
        <f>'Feuille saisie score '!J68</f>
        <v>11</v>
      </c>
      <c r="K69" s="5">
        <f>'Feuille saisie score '!K68</f>
        <v>34</v>
      </c>
      <c r="L69" s="5">
        <f>'Feuille saisie score '!L68</f>
        <v>8</v>
      </c>
      <c r="M69" s="5">
        <f>'Feuille saisie score '!M68</f>
        <v>25</v>
      </c>
      <c r="N69" s="5">
        <f t="shared" si="8"/>
        <v>59</v>
      </c>
    </row>
    <row r="70" spans="1:17" hidden="1">
      <c r="A70" s="172" t="s">
        <v>49</v>
      </c>
      <c r="B70" s="172" t="s">
        <v>50</v>
      </c>
      <c r="C70" s="5" t="str">
        <f t="shared" si="6"/>
        <v>GONDOLE Philippe</v>
      </c>
      <c r="D70" s="186" t="s">
        <v>9</v>
      </c>
      <c r="E70" s="10" t="s">
        <v>10</v>
      </c>
      <c r="F70" s="16">
        <f>'joueurs  '!F69</f>
        <v>19</v>
      </c>
      <c r="G70" s="163" t="s">
        <v>14</v>
      </c>
      <c r="H70" s="192">
        <v>541526116</v>
      </c>
      <c r="I70" s="141" t="str">
        <f t="shared" si="7"/>
        <v>H2</v>
      </c>
      <c r="J70" s="5">
        <f>'Feuille saisie score '!J69</f>
        <v>12</v>
      </c>
      <c r="K70" s="5">
        <f>'Feuille saisie score '!K69</f>
        <v>31</v>
      </c>
      <c r="L70" s="5">
        <f>'Feuille saisie score '!L69</f>
        <v>0</v>
      </c>
      <c r="M70" s="5">
        <f>'Feuille saisie score '!M69</f>
        <v>0</v>
      </c>
      <c r="N70" s="5">
        <f t="shared" si="8"/>
        <v>31</v>
      </c>
    </row>
    <row r="71" spans="1:17" hidden="1">
      <c r="A71" s="172" t="s">
        <v>324</v>
      </c>
      <c r="B71" s="172" t="s">
        <v>325</v>
      </c>
      <c r="C71" s="5" t="str">
        <f t="shared" si="6"/>
        <v>GRANDADAM Nancy</v>
      </c>
      <c r="D71" s="186" t="s">
        <v>9</v>
      </c>
      <c r="E71" s="144" t="s">
        <v>19</v>
      </c>
      <c r="F71" s="16">
        <f>'joueurs  '!F70</f>
        <v>38.799999999999997</v>
      </c>
      <c r="G71" s="35" t="s">
        <v>323</v>
      </c>
      <c r="H71" s="192">
        <v>48634275</v>
      </c>
      <c r="I71" s="141" t="str">
        <f t="shared" si="7"/>
        <v>F2</v>
      </c>
      <c r="J71" s="5">
        <f>'Feuille saisie score '!J70</f>
        <v>17</v>
      </c>
      <c r="K71" s="5">
        <f>'Feuille saisie score '!K70</f>
        <v>51</v>
      </c>
      <c r="L71" s="5">
        <f>'Feuille saisie score '!L70</f>
        <v>12</v>
      </c>
      <c r="M71" s="5">
        <f>'Feuille saisie score '!M70</f>
        <v>35</v>
      </c>
      <c r="N71" s="5">
        <f t="shared" si="8"/>
        <v>86</v>
      </c>
    </row>
    <row r="72" spans="1:17">
      <c r="A72" s="172" t="s">
        <v>25</v>
      </c>
      <c r="B72" s="172" t="s">
        <v>28</v>
      </c>
      <c r="C72" s="5" t="str">
        <f t="shared" si="6"/>
        <v>BAUDIN Gilles</v>
      </c>
      <c r="D72" s="10" t="s">
        <v>22</v>
      </c>
      <c r="E72" s="10" t="s">
        <v>10</v>
      </c>
      <c r="F72" s="16">
        <f>'joueurs  '!F14</f>
        <v>15.6</v>
      </c>
      <c r="G72" s="163" t="s">
        <v>14</v>
      </c>
      <c r="H72" s="196">
        <v>543819163</v>
      </c>
      <c r="I72" s="141" t="str">
        <f t="shared" si="7"/>
        <v>H2</v>
      </c>
      <c r="J72" s="5">
        <f>'Feuille saisie score '!J14</f>
        <v>17</v>
      </c>
      <c r="K72" s="5">
        <f>'Feuille saisie score '!K14</f>
        <v>30</v>
      </c>
      <c r="L72" s="5">
        <f>'Feuille saisie score '!L14</f>
        <v>13</v>
      </c>
      <c r="M72" s="5">
        <f>'Feuille saisie score '!M14</f>
        <v>28</v>
      </c>
      <c r="N72" s="5">
        <f t="shared" si="8"/>
        <v>58</v>
      </c>
      <c r="P72" s="210"/>
      <c r="Q72" s="210"/>
    </row>
    <row r="73" spans="1:17" hidden="1">
      <c r="A73" s="172" t="s">
        <v>352</v>
      </c>
      <c r="B73" s="172" t="s">
        <v>353</v>
      </c>
      <c r="C73" s="5" t="str">
        <f t="shared" si="6"/>
        <v>GROLLEAU ANNE-CECILE</v>
      </c>
      <c r="D73" s="186" t="s">
        <v>9</v>
      </c>
      <c r="E73" s="145" t="s">
        <v>19</v>
      </c>
      <c r="F73" s="16">
        <f>'joueurs  '!F72</f>
        <v>27.3</v>
      </c>
      <c r="G73" s="89" t="s">
        <v>341</v>
      </c>
      <c r="H73" s="192">
        <v>537852012</v>
      </c>
      <c r="I73" s="141" t="str">
        <f t="shared" si="7"/>
        <v>F2</v>
      </c>
      <c r="J73" s="5">
        <f>'Feuille saisie score '!J72</f>
        <v>16</v>
      </c>
      <c r="K73" s="5">
        <f>'Feuille saisie score '!K72</f>
        <v>38</v>
      </c>
      <c r="L73" s="5">
        <f>'Feuille saisie score '!L72</f>
        <v>15</v>
      </c>
      <c r="M73" s="5">
        <f>'Feuille saisie score '!M72</f>
        <v>40</v>
      </c>
      <c r="N73" s="5">
        <f t="shared" si="8"/>
        <v>78</v>
      </c>
    </row>
    <row r="74" spans="1:17" ht="15.75" hidden="1">
      <c r="A74" s="178" t="s">
        <v>121</v>
      </c>
      <c r="B74" s="178" t="s">
        <v>122</v>
      </c>
      <c r="C74" s="5" t="str">
        <f t="shared" si="6"/>
        <v>GUIMARAES Carlos</v>
      </c>
      <c r="D74" s="187" t="s">
        <v>9</v>
      </c>
      <c r="E74" s="142" t="s">
        <v>10</v>
      </c>
      <c r="F74" s="16">
        <f>'joueurs  '!F73</f>
        <v>12.1</v>
      </c>
      <c r="G74" s="86" t="s">
        <v>78</v>
      </c>
      <c r="H74" s="193">
        <v>45534171</v>
      </c>
      <c r="I74" s="141" t="str">
        <f t="shared" si="7"/>
        <v>H1</v>
      </c>
      <c r="J74" s="5">
        <f>'Feuille saisie score '!J73</f>
        <v>22</v>
      </c>
      <c r="K74" s="5">
        <f>'Feuille saisie score '!K73</f>
        <v>32</v>
      </c>
      <c r="L74" s="5">
        <f>'Feuille saisie score '!L73</f>
        <v>16</v>
      </c>
      <c r="M74" s="5">
        <f>'Feuille saisie score '!M73</f>
        <v>29</v>
      </c>
      <c r="N74" s="5">
        <f t="shared" si="8"/>
        <v>61</v>
      </c>
    </row>
    <row r="75" spans="1:17" hidden="1">
      <c r="A75" s="172" t="s">
        <v>282</v>
      </c>
      <c r="B75" s="172" t="s">
        <v>283</v>
      </c>
      <c r="C75" s="5" t="str">
        <f t="shared" si="6"/>
        <v>GUITOGER didier</v>
      </c>
      <c r="D75" s="186" t="s">
        <v>9</v>
      </c>
      <c r="E75" s="152" t="s">
        <v>10</v>
      </c>
      <c r="F75" s="16">
        <f>'joueurs  '!F74</f>
        <v>19.5</v>
      </c>
      <c r="G75" s="74" t="s">
        <v>276</v>
      </c>
      <c r="H75" s="192">
        <v>535764291</v>
      </c>
      <c r="I75" s="141" t="str">
        <f t="shared" si="7"/>
        <v>H2</v>
      </c>
      <c r="J75" s="5">
        <f>'Feuille saisie score '!J74</f>
        <v>13</v>
      </c>
      <c r="K75" s="5">
        <f>'Feuille saisie score '!K74</f>
        <v>31</v>
      </c>
      <c r="L75" s="5">
        <f>'Feuille saisie score '!L74</f>
        <v>5</v>
      </c>
      <c r="M75" s="5">
        <f>'Feuille saisie score '!M74</f>
        <v>20</v>
      </c>
      <c r="N75" s="5">
        <f t="shared" si="8"/>
        <v>51</v>
      </c>
    </row>
    <row r="76" spans="1:17" hidden="1">
      <c r="A76" s="172" t="s">
        <v>360</v>
      </c>
      <c r="B76" s="172" t="s">
        <v>361</v>
      </c>
      <c r="C76" s="5" t="str">
        <f t="shared" si="6"/>
        <v>HAGEMAN VALERIE</v>
      </c>
      <c r="D76" s="145" t="s">
        <v>22</v>
      </c>
      <c r="E76" s="145" t="s">
        <v>19</v>
      </c>
      <c r="F76" s="16">
        <f>'joueurs  '!F75</f>
        <v>43.5</v>
      </c>
      <c r="G76" s="89" t="s">
        <v>341</v>
      </c>
      <c r="H76" s="192">
        <v>533591301</v>
      </c>
      <c r="I76" s="141" t="str">
        <f t="shared" si="7"/>
        <v>F2</v>
      </c>
      <c r="J76" s="5">
        <f>'Feuille saisie score '!J75</f>
        <v>5</v>
      </c>
      <c r="K76" s="5">
        <f>'Feuille saisie score '!K75</f>
        <v>39</v>
      </c>
      <c r="L76" s="5">
        <f>'Feuille saisie score '!L75</f>
        <v>10</v>
      </c>
      <c r="M76" s="5">
        <f>'Feuille saisie score '!M75</f>
        <v>38</v>
      </c>
      <c r="N76" s="5">
        <f t="shared" si="8"/>
        <v>77</v>
      </c>
    </row>
    <row r="77" spans="1:17" hidden="1">
      <c r="A77" s="177" t="s">
        <v>299</v>
      </c>
      <c r="B77" s="177" t="s">
        <v>300</v>
      </c>
      <c r="C77" s="5" t="str">
        <f t="shared" si="6"/>
        <v>HAMELIN Carl</v>
      </c>
      <c r="D77" s="188" t="s">
        <v>9</v>
      </c>
      <c r="E77" s="153" t="s">
        <v>10</v>
      </c>
      <c r="F77" s="16">
        <f>'joueurs  '!F76</f>
        <v>39.200000000000003</v>
      </c>
      <c r="G77" s="14" t="s">
        <v>298</v>
      </c>
      <c r="H77" s="192">
        <v>44222363</v>
      </c>
      <c r="I77" s="141" t="str">
        <f t="shared" si="7"/>
        <v>H3</v>
      </c>
      <c r="J77" s="5">
        <f>'Feuille saisie score '!J76</f>
        <v>9</v>
      </c>
      <c r="K77" s="5">
        <f>'Feuille saisie score '!K76</f>
        <v>39</v>
      </c>
      <c r="L77" s="5">
        <f>'Feuille saisie score '!L76</f>
        <v>6</v>
      </c>
      <c r="M77" s="5">
        <f>'Feuille saisie score '!M76</f>
        <v>40</v>
      </c>
      <c r="N77" s="5">
        <f t="shared" si="8"/>
        <v>79</v>
      </c>
    </row>
    <row r="78" spans="1:17" hidden="1">
      <c r="A78" s="172" t="s">
        <v>220</v>
      </c>
      <c r="B78" s="172" t="s">
        <v>221</v>
      </c>
      <c r="C78" s="5" t="str">
        <f t="shared" si="6"/>
        <v>HERLIN KEVIN</v>
      </c>
      <c r="D78" s="186" t="s">
        <v>9</v>
      </c>
      <c r="E78" s="149" t="s">
        <v>10</v>
      </c>
      <c r="F78" s="16">
        <f>'joueurs  '!F77</f>
        <v>26</v>
      </c>
      <c r="G78" s="57" t="s">
        <v>213</v>
      </c>
      <c r="H78" s="192">
        <v>520163379</v>
      </c>
      <c r="I78" s="141" t="str">
        <f t="shared" si="7"/>
        <v>H3</v>
      </c>
      <c r="J78" s="5">
        <f>'Feuille saisie score '!J77</f>
        <v>6</v>
      </c>
      <c r="K78" s="5">
        <f>'Feuille saisie score '!K77</f>
        <v>23</v>
      </c>
      <c r="L78" s="5">
        <f>'Feuille saisie score '!L77</f>
        <v>8</v>
      </c>
      <c r="M78" s="5">
        <f>'Feuille saisie score '!M77</f>
        <v>25</v>
      </c>
      <c r="N78" s="5">
        <f t="shared" si="8"/>
        <v>48</v>
      </c>
    </row>
    <row r="79" spans="1:17" hidden="1">
      <c r="A79" s="172" t="s">
        <v>373</v>
      </c>
      <c r="B79" s="172" t="s">
        <v>374</v>
      </c>
      <c r="C79" s="5" t="str">
        <f t="shared" ref="C79:C110" si="9">A79&amp;" "&amp;B79</f>
        <v>HOCHIN DIDIER</v>
      </c>
      <c r="D79" s="186" t="s">
        <v>9</v>
      </c>
      <c r="E79" s="156" t="s">
        <v>10</v>
      </c>
      <c r="F79" s="16">
        <f>'joueurs  '!F78</f>
        <v>15.2</v>
      </c>
      <c r="G79" s="90" t="s">
        <v>365</v>
      </c>
      <c r="H79" s="172">
        <v>49513048</v>
      </c>
      <c r="I79" s="141" t="str">
        <f t="shared" ref="I79:I110" si="10">IF(E79="H",IF(F79&lt;15.5,"H1",IF(F79&lt;24.5,"H2","H3")),IF(E79="F",IF(F79&lt;24.5,"F1","F2"),""))</f>
        <v>H1</v>
      </c>
      <c r="J79" s="5">
        <f>'Feuille saisie score '!J78</f>
        <v>10</v>
      </c>
      <c r="K79" s="5">
        <f>'Feuille saisie score '!K78</f>
        <v>19</v>
      </c>
      <c r="L79" s="5">
        <f>'Feuille saisie score '!L78</f>
        <v>18</v>
      </c>
      <c r="M79" s="5">
        <f>'Feuille saisie score '!M78</f>
        <v>32</v>
      </c>
      <c r="N79" s="5">
        <f t="shared" ref="N79:N110" si="11">K79+M79</f>
        <v>51</v>
      </c>
    </row>
    <row r="80" spans="1:17" hidden="1">
      <c r="A80" s="172" t="s">
        <v>69</v>
      </c>
      <c r="B80" s="172" t="s">
        <v>70</v>
      </c>
      <c r="C80" s="5" t="str">
        <f t="shared" si="9"/>
        <v>HOUET Elodie</v>
      </c>
      <c r="D80" s="186" t="s">
        <v>9</v>
      </c>
      <c r="E80" s="95" t="s">
        <v>19</v>
      </c>
      <c r="F80" s="16">
        <f>'joueurs  '!F79</f>
        <v>49</v>
      </c>
      <c r="G80" s="14" t="s">
        <v>60</v>
      </c>
      <c r="H80" s="192">
        <v>524317384</v>
      </c>
      <c r="I80" s="141" t="str">
        <f t="shared" si="10"/>
        <v>F2</v>
      </c>
      <c r="J80" s="5">
        <f>'Feuille saisie score '!J79</f>
        <v>11</v>
      </c>
      <c r="K80" s="5">
        <f>'Feuille saisie score '!K79</f>
        <v>43</v>
      </c>
      <c r="L80" s="5">
        <f>'Feuille saisie score '!L79</f>
        <v>4</v>
      </c>
      <c r="M80" s="5">
        <f>'Feuille saisie score '!M79</f>
        <v>33</v>
      </c>
      <c r="N80" s="5">
        <f t="shared" si="11"/>
        <v>76</v>
      </c>
    </row>
    <row r="81" spans="1:17" hidden="1">
      <c r="A81" s="172" t="s">
        <v>393</v>
      </c>
      <c r="B81" s="172" t="s">
        <v>28</v>
      </c>
      <c r="C81" s="5" t="str">
        <f t="shared" si="9"/>
        <v>HOUPIN Gilles</v>
      </c>
      <c r="D81" s="186" t="s">
        <v>9</v>
      </c>
      <c r="E81" s="95" t="s">
        <v>10</v>
      </c>
      <c r="F81" s="16">
        <f>'joueurs  '!F80</f>
        <v>16.100000000000001</v>
      </c>
      <c r="G81" s="14" t="s">
        <v>391</v>
      </c>
      <c r="H81" s="197" t="s">
        <v>394</v>
      </c>
      <c r="I81" s="141" t="str">
        <f t="shared" si="10"/>
        <v>H2</v>
      </c>
      <c r="J81" s="5">
        <f>'Feuille saisie score '!J80</f>
        <v>11</v>
      </c>
      <c r="K81" s="5">
        <f>'Feuille saisie score '!K80</f>
        <v>24</v>
      </c>
      <c r="L81" s="5">
        <f>'Feuille saisie score '!L80</f>
        <v>7</v>
      </c>
      <c r="M81" s="5">
        <f>'Feuille saisie score '!M80</f>
        <v>20</v>
      </c>
      <c r="N81" s="5">
        <f t="shared" si="11"/>
        <v>44</v>
      </c>
    </row>
    <row r="82" spans="1:17" hidden="1">
      <c r="A82" s="172" t="s">
        <v>366</v>
      </c>
      <c r="B82" s="172" t="s">
        <v>367</v>
      </c>
      <c r="C82" s="5" t="str">
        <f t="shared" si="9"/>
        <v>HOUSSIN MARIE CHRISTINE</v>
      </c>
      <c r="D82" s="186" t="s">
        <v>9</v>
      </c>
      <c r="E82" s="156" t="s">
        <v>19</v>
      </c>
      <c r="F82" s="16">
        <f>'joueurs  '!F81</f>
        <v>21.1</v>
      </c>
      <c r="G82" s="90" t="s">
        <v>365</v>
      </c>
      <c r="H82" s="172">
        <v>43662297</v>
      </c>
      <c r="I82" s="141" t="str">
        <f t="shared" si="10"/>
        <v>F1</v>
      </c>
      <c r="J82" s="5">
        <f>'Feuille saisie score '!J81</f>
        <v>16</v>
      </c>
      <c r="K82" s="5">
        <f>'Feuille saisie score '!K81</f>
        <v>34</v>
      </c>
      <c r="L82" s="5">
        <f>'Feuille saisie score '!L81</f>
        <v>9</v>
      </c>
      <c r="M82" s="5">
        <f>'Feuille saisie score '!M81</f>
        <v>25</v>
      </c>
      <c r="N82" s="5">
        <f t="shared" si="11"/>
        <v>59</v>
      </c>
    </row>
    <row r="83" spans="1:17" ht="15.75" hidden="1">
      <c r="A83" s="175" t="s">
        <v>179</v>
      </c>
      <c r="B83" s="175" t="s">
        <v>180</v>
      </c>
      <c r="C83" s="5" t="str">
        <f t="shared" si="9"/>
        <v>IGUAL CHRISTIAN</v>
      </c>
      <c r="D83" s="187" t="s">
        <v>9</v>
      </c>
      <c r="E83" s="147" t="s">
        <v>10</v>
      </c>
      <c r="F83" s="16">
        <f>'joueurs  '!F82</f>
        <v>30.7</v>
      </c>
      <c r="G83" s="74" t="s">
        <v>156</v>
      </c>
      <c r="H83" s="200" t="s">
        <v>182</v>
      </c>
      <c r="I83" s="141" t="str">
        <f t="shared" si="10"/>
        <v>H3</v>
      </c>
      <c r="J83" s="5">
        <f>'Feuille saisie score '!J82</f>
        <v>8</v>
      </c>
      <c r="K83" s="5">
        <f>'Feuille saisie score '!K82</f>
        <v>35</v>
      </c>
      <c r="L83" s="5">
        <f>'Feuille saisie score '!L82</f>
        <v>18</v>
      </c>
      <c r="M83" s="5">
        <f>'Feuille saisie score '!M82</f>
        <v>51</v>
      </c>
      <c r="N83" s="5">
        <f t="shared" si="11"/>
        <v>86</v>
      </c>
    </row>
    <row r="84" spans="1:17" hidden="1">
      <c r="A84" s="172" t="s">
        <v>29</v>
      </c>
      <c r="B84" s="172" t="s">
        <v>30</v>
      </c>
      <c r="C84" s="5" t="str">
        <f t="shared" si="9"/>
        <v>ILLIVI Sylvain</v>
      </c>
      <c r="D84" s="186" t="s">
        <v>9</v>
      </c>
      <c r="E84" s="10" t="s">
        <v>10</v>
      </c>
      <c r="F84" s="16">
        <f>'joueurs  '!F83</f>
        <v>33.200000000000003</v>
      </c>
      <c r="G84" s="163" t="s">
        <v>14</v>
      </c>
      <c r="H84" s="192" t="s">
        <v>31</v>
      </c>
      <c r="I84" s="141" t="str">
        <f t="shared" si="10"/>
        <v>H3</v>
      </c>
      <c r="J84" s="5">
        <f>'Feuille saisie score '!J83</f>
        <v>7</v>
      </c>
      <c r="K84" s="5">
        <f>'Feuille saisie score '!K83</f>
        <v>27</v>
      </c>
      <c r="L84" s="5">
        <f>'Feuille saisie score '!L83</f>
        <v>5</v>
      </c>
      <c r="M84" s="5">
        <f>'Feuille saisie score '!M83</f>
        <v>31</v>
      </c>
      <c r="N84" s="5">
        <f t="shared" si="11"/>
        <v>58</v>
      </c>
    </row>
    <row r="85" spans="1:17">
      <c r="A85" s="172" t="s">
        <v>55</v>
      </c>
      <c r="B85" s="172" t="s">
        <v>57</v>
      </c>
      <c r="C85" s="5" t="str">
        <f t="shared" si="9"/>
        <v>CHENOUNA  Djilali</v>
      </c>
      <c r="D85" s="10" t="s">
        <v>22</v>
      </c>
      <c r="E85" s="10" t="s">
        <v>10</v>
      </c>
      <c r="F85" s="16">
        <f>'joueurs  '!F30</f>
        <v>21.4</v>
      </c>
      <c r="G85" s="163" t="s">
        <v>14</v>
      </c>
      <c r="H85" s="192">
        <v>42075243</v>
      </c>
      <c r="I85" s="141" t="str">
        <f t="shared" si="10"/>
        <v>H2</v>
      </c>
      <c r="J85" s="5">
        <f>'Feuille saisie score '!J30</f>
        <v>10</v>
      </c>
      <c r="K85" s="5">
        <f>'Feuille saisie score '!K30</f>
        <v>24</v>
      </c>
      <c r="L85" s="5">
        <f>'Feuille saisie score '!L30</f>
        <v>14</v>
      </c>
      <c r="M85" s="5">
        <f>'Feuille saisie score '!M30</f>
        <v>33</v>
      </c>
      <c r="N85" s="5">
        <f t="shared" si="11"/>
        <v>57</v>
      </c>
      <c r="P85" s="210"/>
      <c r="Q85" s="210"/>
    </row>
    <row r="86" spans="1:17" hidden="1">
      <c r="A86" s="172" t="s">
        <v>240</v>
      </c>
      <c r="B86" s="172" t="s">
        <v>93</v>
      </c>
      <c r="C86" s="5" t="str">
        <f t="shared" si="9"/>
        <v>JOBERT Dominique</v>
      </c>
      <c r="D86" s="186" t="s">
        <v>9</v>
      </c>
      <c r="E86" s="62" t="s">
        <v>10</v>
      </c>
      <c r="F86" s="16">
        <f>'joueurs  '!F85</f>
        <v>31.1</v>
      </c>
      <c r="G86" s="61" t="s">
        <v>228</v>
      </c>
      <c r="H86" s="193">
        <v>517532342</v>
      </c>
      <c r="I86" s="141" t="str">
        <f t="shared" si="10"/>
        <v>H3</v>
      </c>
      <c r="J86" s="5">
        <f>'Feuille saisie score '!J85</f>
        <v>6</v>
      </c>
      <c r="K86" s="5">
        <f>'Feuille saisie score '!K85</f>
        <v>27</v>
      </c>
      <c r="L86" s="5">
        <f>'Feuille saisie score '!L85</f>
        <v>4</v>
      </c>
      <c r="M86" s="5">
        <f>'Feuille saisie score '!M85</f>
        <v>36</v>
      </c>
      <c r="N86" s="5">
        <f t="shared" si="11"/>
        <v>63</v>
      </c>
    </row>
    <row r="87" spans="1:17" hidden="1">
      <c r="A87" s="172" t="s">
        <v>313</v>
      </c>
      <c r="B87" s="172" t="s">
        <v>237</v>
      </c>
      <c r="C87" s="5" t="str">
        <f t="shared" si="9"/>
        <v>LACAZE NICOLAS</v>
      </c>
      <c r="D87" s="186" t="s">
        <v>9</v>
      </c>
      <c r="E87" s="154" t="s">
        <v>10</v>
      </c>
      <c r="F87" s="16">
        <f>'joueurs  '!F86</f>
        <v>19</v>
      </c>
      <c r="G87" s="80" t="s">
        <v>306</v>
      </c>
      <c r="H87" s="195" t="s">
        <v>314</v>
      </c>
      <c r="I87" s="141" t="str">
        <f t="shared" si="10"/>
        <v>H2</v>
      </c>
      <c r="J87" s="5">
        <f>'Feuille saisie score '!J86</f>
        <v>14</v>
      </c>
      <c r="K87" s="5">
        <f>'Feuille saisie score '!K86</f>
        <v>32</v>
      </c>
      <c r="L87" s="5">
        <f>'Feuille saisie score '!L86</f>
        <v>8</v>
      </c>
      <c r="M87" s="5">
        <f>'Feuille saisie score '!M86</f>
        <v>22</v>
      </c>
      <c r="N87" s="5">
        <f t="shared" si="11"/>
        <v>54</v>
      </c>
    </row>
    <row r="88" spans="1:17" hidden="1">
      <c r="A88" s="172" t="s">
        <v>73</v>
      </c>
      <c r="B88" s="172" t="s">
        <v>74</v>
      </c>
      <c r="C88" s="5" t="str">
        <f t="shared" si="9"/>
        <v>LALANNE Franck</v>
      </c>
      <c r="D88" s="186" t="s">
        <v>9</v>
      </c>
      <c r="E88" s="95" t="s">
        <v>10</v>
      </c>
      <c r="F88" s="16">
        <f>'joueurs  '!F87</f>
        <v>24.8</v>
      </c>
      <c r="G88" s="14" t="s">
        <v>60</v>
      </c>
      <c r="H88" s="192">
        <v>543213165</v>
      </c>
      <c r="I88" s="141" t="str">
        <f t="shared" si="10"/>
        <v>H3</v>
      </c>
      <c r="J88" s="5">
        <f>'Feuille saisie score '!J87</f>
        <v>4</v>
      </c>
      <c r="K88" s="5">
        <f>'Feuille saisie score '!K87</f>
        <v>13</v>
      </c>
      <c r="L88" s="5">
        <f>'Feuille saisie score '!L87</f>
        <v>5</v>
      </c>
      <c r="M88" s="5">
        <f>'Feuille saisie score '!M87</f>
        <v>19</v>
      </c>
      <c r="N88" s="5">
        <f t="shared" si="11"/>
        <v>32</v>
      </c>
    </row>
    <row r="89" spans="1:17" ht="15.75" hidden="1">
      <c r="A89" s="175" t="s">
        <v>98</v>
      </c>
      <c r="B89" s="175" t="s">
        <v>99</v>
      </c>
      <c r="C89" s="5" t="str">
        <f t="shared" si="9"/>
        <v>LAMARQUE Pierre</v>
      </c>
      <c r="D89" s="187" t="s">
        <v>9</v>
      </c>
      <c r="E89" s="142" t="s">
        <v>10</v>
      </c>
      <c r="F89" s="16">
        <f>'joueurs  '!F88</f>
        <v>20.5</v>
      </c>
      <c r="G89" s="86" t="s">
        <v>78</v>
      </c>
      <c r="H89" s="193" t="s">
        <v>100</v>
      </c>
      <c r="I89" s="141" t="str">
        <f t="shared" si="10"/>
        <v>H2</v>
      </c>
      <c r="J89" s="5">
        <f>'Feuille saisie score '!J88</f>
        <v>4</v>
      </c>
      <c r="K89" s="5">
        <f>'Feuille saisie score '!K88</f>
        <v>14</v>
      </c>
      <c r="L89" s="5">
        <f>'Feuille saisie score '!L88</f>
        <v>4</v>
      </c>
      <c r="M89" s="5">
        <f>'Feuille saisie score '!M88</f>
        <v>18</v>
      </c>
      <c r="N89" s="5">
        <f t="shared" si="11"/>
        <v>32</v>
      </c>
    </row>
    <row r="90" spans="1:17" hidden="1">
      <c r="A90" s="172" t="s">
        <v>47</v>
      </c>
      <c r="B90" s="172" t="s">
        <v>48</v>
      </c>
      <c r="C90" s="5" t="str">
        <f t="shared" si="9"/>
        <v>LAMBILLON Sebastien</v>
      </c>
      <c r="D90" s="186" t="s">
        <v>9</v>
      </c>
      <c r="E90" s="10" t="s">
        <v>10</v>
      </c>
      <c r="F90" s="16">
        <f>'joueurs  '!F89</f>
        <v>17.600000000000001</v>
      </c>
      <c r="G90" s="163" t="s">
        <v>14</v>
      </c>
      <c r="H90" s="192">
        <v>512042032</v>
      </c>
      <c r="I90" s="141" t="str">
        <f t="shared" si="10"/>
        <v>H2</v>
      </c>
      <c r="J90" s="5">
        <f>'Feuille saisie score '!J89</f>
        <v>8</v>
      </c>
      <c r="K90" s="5">
        <f>'Feuille saisie score '!K89</f>
        <v>24</v>
      </c>
      <c r="L90" s="5">
        <f>'Feuille saisie score '!L89</f>
        <v>14</v>
      </c>
      <c r="M90" s="5">
        <f>'Feuille saisie score '!M89</f>
        <v>28</v>
      </c>
      <c r="N90" s="5">
        <f t="shared" si="11"/>
        <v>52</v>
      </c>
    </row>
    <row r="91" spans="1:17" hidden="1">
      <c r="A91" s="174" t="s">
        <v>243</v>
      </c>
      <c r="B91" s="174" t="s">
        <v>64</v>
      </c>
      <c r="C91" s="5" t="str">
        <f t="shared" si="9"/>
        <v>LAMOUR Eric</v>
      </c>
      <c r="D91" s="186" t="s">
        <v>9</v>
      </c>
      <c r="E91" s="150" t="s">
        <v>10</v>
      </c>
      <c r="F91" s="16">
        <f>'joueurs  '!F90</f>
        <v>13.6</v>
      </c>
      <c r="G91" s="66" t="s">
        <v>244</v>
      </c>
      <c r="H91" s="192">
        <v>44214097</v>
      </c>
      <c r="I91" s="141" t="str">
        <f t="shared" si="10"/>
        <v>H1</v>
      </c>
      <c r="J91" s="5">
        <f>'Feuille saisie score '!J90</f>
        <v>14</v>
      </c>
      <c r="K91" s="5">
        <f>'Feuille saisie score '!K90</f>
        <v>27</v>
      </c>
      <c r="L91" s="5">
        <f>'Feuille saisie score '!L90</f>
        <v>18</v>
      </c>
      <c r="M91" s="5">
        <f>'Feuille saisie score '!M90</f>
        <v>31</v>
      </c>
      <c r="N91" s="5">
        <f t="shared" si="11"/>
        <v>58</v>
      </c>
    </row>
    <row r="92" spans="1:17" hidden="1">
      <c r="A92" s="172" t="s">
        <v>222</v>
      </c>
      <c r="B92" s="172" t="s">
        <v>223</v>
      </c>
      <c r="C92" s="5" t="str">
        <f t="shared" si="9"/>
        <v>LAURENT JEAN-MARC</v>
      </c>
      <c r="D92" s="186" t="s">
        <v>9</v>
      </c>
      <c r="E92" s="149" t="s">
        <v>10</v>
      </c>
      <c r="F92" s="16">
        <f>'joueurs  '!F91</f>
        <v>12.4</v>
      </c>
      <c r="G92" s="57" t="s">
        <v>213</v>
      </c>
      <c r="H92" s="192">
        <v>542201090</v>
      </c>
      <c r="I92" s="141" t="str">
        <f t="shared" si="10"/>
        <v>H1</v>
      </c>
      <c r="J92" s="5">
        <f>'Feuille saisie score '!J91</f>
        <v>14</v>
      </c>
      <c r="K92" s="5">
        <f>'Feuille saisie score '!K91</f>
        <v>23</v>
      </c>
      <c r="L92" s="5">
        <f>'Feuille saisie score '!L91</f>
        <v>19</v>
      </c>
      <c r="M92" s="5">
        <f>'Feuille saisie score '!M91</f>
        <v>33</v>
      </c>
      <c r="N92" s="5">
        <f t="shared" si="11"/>
        <v>56</v>
      </c>
    </row>
    <row r="93" spans="1:17" hidden="1">
      <c r="A93" s="172" t="s">
        <v>38</v>
      </c>
      <c r="B93" s="172" t="s">
        <v>39</v>
      </c>
      <c r="C93" s="5" t="str">
        <f t="shared" si="9"/>
        <v>LE DRU Jean-Jacques</v>
      </c>
      <c r="D93" s="186" t="s">
        <v>9</v>
      </c>
      <c r="E93" s="10" t="s">
        <v>10</v>
      </c>
      <c r="F93" s="16">
        <f>'joueurs  '!F92</f>
        <v>23.3</v>
      </c>
      <c r="G93" s="163" t="s">
        <v>14</v>
      </c>
      <c r="H93" s="192">
        <v>520138218</v>
      </c>
      <c r="I93" s="141" t="str">
        <f t="shared" si="10"/>
        <v>H2</v>
      </c>
      <c r="J93" s="5">
        <f>'Feuille saisie score '!J92</f>
        <v>12</v>
      </c>
      <c r="K93" s="5">
        <f>'Feuille saisie score '!K92</f>
        <v>29</v>
      </c>
      <c r="L93" s="5">
        <f>'Feuille saisie score '!L92</f>
        <v>9</v>
      </c>
      <c r="M93" s="5">
        <f>'Feuille saisie score '!M92</f>
        <v>31</v>
      </c>
      <c r="N93" s="5">
        <f t="shared" si="11"/>
        <v>60</v>
      </c>
    </row>
    <row r="94" spans="1:17" hidden="1">
      <c r="A94" s="172" t="s">
        <v>40</v>
      </c>
      <c r="B94" s="172" t="s">
        <v>16</v>
      </c>
      <c r="C94" s="5" t="str">
        <f t="shared" si="9"/>
        <v>LECLERCQ Alexandre</v>
      </c>
      <c r="D94" s="186" t="s">
        <v>9</v>
      </c>
      <c r="E94" s="10" t="s">
        <v>10</v>
      </c>
      <c r="F94" s="16">
        <f>'joueurs  '!F93</f>
        <v>29.9</v>
      </c>
      <c r="G94" s="163" t="s">
        <v>14</v>
      </c>
      <c r="H94" s="192">
        <v>512643053</v>
      </c>
      <c r="I94" s="141" t="str">
        <f t="shared" si="10"/>
        <v>H3</v>
      </c>
      <c r="J94" s="5">
        <f>'Feuille saisie score '!J93</f>
        <v>14</v>
      </c>
      <c r="K94" s="5">
        <f>'Feuille saisie score '!K93</f>
        <v>41</v>
      </c>
      <c r="L94" s="5">
        <f>'Feuille saisie score '!L93</f>
        <v>22</v>
      </c>
      <c r="M94" s="5">
        <f>'Feuille saisie score '!M93</f>
        <v>51</v>
      </c>
      <c r="N94" s="5">
        <f t="shared" si="11"/>
        <v>92</v>
      </c>
    </row>
    <row r="95" spans="1:17" hidden="1">
      <c r="A95" s="174" t="s">
        <v>284</v>
      </c>
      <c r="B95" s="174" t="s">
        <v>285</v>
      </c>
      <c r="C95" s="5" t="str">
        <f t="shared" si="9"/>
        <v>LEFEVRE catherine</v>
      </c>
      <c r="D95" s="186" t="s">
        <v>9</v>
      </c>
      <c r="E95" s="152" t="s">
        <v>19</v>
      </c>
      <c r="F95" s="16">
        <f>'joueurs  '!F94</f>
        <v>37.4</v>
      </c>
      <c r="G95" s="74" t="s">
        <v>276</v>
      </c>
      <c r="H95" s="192">
        <v>518607180</v>
      </c>
      <c r="I95" s="141" t="str">
        <f t="shared" si="10"/>
        <v>F2</v>
      </c>
      <c r="J95" s="5">
        <f>'Feuille saisie score '!J94</f>
        <v>8</v>
      </c>
      <c r="K95" s="5">
        <f>'Feuille saisie score '!K94</f>
        <v>32</v>
      </c>
      <c r="L95" s="5">
        <f>'Feuille saisie score '!L94</f>
        <v>5</v>
      </c>
      <c r="M95" s="5">
        <f>'Feuille saisie score '!M94</f>
        <v>28</v>
      </c>
      <c r="N95" s="5">
        <f t="shared" si="11"/>
        <v>60</v>
      </c>
    </row>
    <row r="96" spans="1:17">
      <c r="A96" s="172" t="s">
        <v>215</v>
      </c>
      <c r="B96" s="172" t="s">
        <v>216</v>
      </c>
      <c r="C96" s="5" t="str">
        <f t="shared" si="9"/>
        <v>COUDEVILLE THIBAULT</v>
      </c>
      <c r="D96" s="149" t="s">
        <v>22</v>
      </c>
      <c r="E96" s="149" t="s">
        <v>10</v>
      </c>
      <c r="F96" s="16">
        <f>'joueurs  '!F37</f>
        <v>16.5</v>
      </c>
      <c r="G96" s="57" t="s">
        <v>213</v>
      </c>
      <c r="H96" s="192">
        <v>520873138</v>
      </c>
      <c r="I96" s="141" t="str">
        <f t="shared" si="10"/>
        <v>H2</v>
      </c>
      <c r="J96" s="5">
        <f>'Feuille saisie score '!J37</f>
        <v>14</v>
      </c>
      <c r="K96" s="5">
        <f>'Feuille saisie score '!K37</f>
        <v>28</v>
      </c>
      <c r="L96" s="5">
        <f>'Feuille saisie score '!L37</f>
        <v>14</v>
      </c>
      <c r="M96" s="5">
        <f>'Feuille saisie score '!M37</f>
        <v>28</v>
      </c>
      <c r="N96" s="5">
        <f t="shared" si="11"/>
        <v>56</v>
      </c>
      <c r="P96" s="210"/>
      <c r="Q96" s="210"/>
    </row>
    <row r="97" spans="1:17" hidden="1">
      <c r="A97" s="174" t="s">
        <v>336</v>
      </c>
      <c r="B97" s="174" t="s">
        <v>337</v>
      </c>
      <c r="C97" s="5" t="str">
        <f t="shared" si="9"/>
        <v>LEGROS DANIEL</v>
      </c>
      <c r="D97" s="186" t="s">
        <v>9</v>
      </c>
      <c r="E97" s="97" t="s">
        <v>10</v>
      </c>
      <c r="F97" s="16">
        <f>'joueurs  '!F96</f>
        <v>20.5</v>
      </c>
      <c r="G97" s="86" t="s">
        <v>338</v>
      </c>
      <c r="H97" s="192">
        <v>520245343</v>
      </c>
      <c r="I97" s="141" t="str">
        <f t="shared" si="10"/>
        <v>H2</v>
      </c>
      <c r="J97" s="5">
        <f>'Feuille saisie score '!J96</f>
        <v>10</v>
      </c>
      <c r="K97" s="5">
        <f>'Feuille saisie score '!K96</f>
        <v>27</v>
      </c>
      <c r="L97" s="5">
        <f>'Feuille saisie score '!L96</f>
        <v>14</v>
      </c>
      <c r="M97" s="5">
        <f>'Feuille saisie score '!M96</f>
        <v>33</v>
      </c>
      <c r="N97" s="5">
        <f t="shared" si="11"/>
        <v>60</v>
      </c>
    </row>
    <row r="98" spans="1:17" hidden="1">
      <c r="A98" s="172" t="s">
        <v>344</v>
      </c>
      <c r="B98" s="172" t="s">
        <v>222</v>
      </c>
      <c r="C98" s="5" t="str">
        <f t="shared" si="9"/>
        <v>LEIBMANN LAURENT</v>
      </c>
      <c r="D98" s="186" t="s">
        <v>9</v>
      </c>
      <c r="E98" s="145" t="s">
        <v>10</v>
      </c>
      <c r="F98" s="16">
        <f>'joueurs  '!F97</f>
        <v>19.3</v>
      </c>
      <c r="G98" s="89" t="s">
        <v>341</v>
      </c>
      <c r="H98" s="192">
        <v>47203021</v>
      </c>
      <c r="I98" s="141" t="str">
        <f t="shared" si="10"/>
        <v>H2</v>
      </c>
      <c r="J98" s="5">
        <f>'Feuille saisie score '!J97</f>
        <v>16</v>
      </c>
      <c r="K98" s="5">
        <f>'Feuille saisie score '!K97</f>
        <v>35</v>
      </c>
      <c r="L98" s="5">
        <f>'Feuille saisie score '!L97</f>
        <v>10</v>
      </c>
      <c r="M98" s="5">
        <f>'Feuille saisie score '!M97</f>
        <v>28</v>
      </c>
      <c r="N98" s="5">
        <f t="shared" si="11"/>
        <v>63</v>
      </c>
    </row>
    <row r="99" spans="1:17">
      <c r="A99" s="172" t="s">
        <v>126</v>
      </c>
      <c r="B99" s="172" t="s">
        <v>127</v>
      </c>
      <c r="C99" s="5" t="str">
        <f t="shared" si="9"/>
        <v>LUCQ Laurent</v>
      </c>
      <c r="D99" s="143" t="s">
        <v>22</v>
      </c>
      <c r="E99" s="143" t="s">
        <v>10</v>
      </c>
      <c r="F99" s="16">
        <f>'joueurs  '!F102</f>
        <v>22.2</v>
      </c>
      <c r="G99" s="32" t="s">
        <v>128</v>
      </c>
      <c r="H99" s="192">
        <v>48143143</v>
      </c>
      <c r="I99" s="141" t="str">
        <f t="shared" si="10"/>
        <v>H2</v>
      </c>
      <c r="J99" s="5">
        <f>'Feuille saisie score '!J102</f>
        <v>11</v>
      </c>
      <c r="K99" s="5">
        <f>'Feuille saisie score '!K102</f>
        <v>28</v>
      </c>
      <c r="L99" s="5">
        <f>'Feuille saisie score '!L102</f>
        <v>7</v>
      </c>
      <c r="M99" s="5">
        <f>'Feuille saisie score '!M102</f>
        <v>26</v>
      </c>
      <c r="N99" s="5">
        <f t="shared" si="11"/>
        <v>54</v>
      </c>
      <c r="P99" s="210"/>
      <c r="Q99" s="210"/>
    </row>
    <row r="100" spans="1:17" hidden="1">
      <c r="A100" s="182" t="s">
        <v>7</v>
      </c>
      <c r="B100" s="182" t="s">
        <v>8</v>
      </c>
      <c r="C100" s="5" t="str">
        <f t="shared" si="9"/>
        <v>LEURS JEFF</v>
      </c>
      <c r="D100" s="186" t="s">
        <v>9</v>
      </c>
      <c r="E100" s="6" t="s">
        <v>10</v>
      </c>
      <c r="F100" s="16">
        <f>'joueurs  '!F99</f>
        <v>11.5</v>
      </c>
      <c r="G100" s="162" t="s">
        <v>11</v>
      </c>
      <c r="H100" s="192">
        <v>525212217</v>
      </c>
      <c r="I100" s="141" t="str">
        <f t="shared" si="10"/>
        <v>H1</v>
      </c>
      <c r="J100" s="5">
        <f>'Feuille saisie score '!J99</f>
        <v>21</v>
      </c>
      <c r="K100" s="5">
        <f>'Feuille saisie score '!K99</f>
        <v>34</v>
      </c>
      <c r="L100" s="5">
        <f>'Feuille saisie score '!L99</f>
        <v>18</v>
      </c>
      <c r="M100" s="5">
        <f>'Feuille saisie score '!M99</f>
        <v>30</v>
      </c>
      <c r="N100" s="5">
        <f t="shared" si="11"/>
        <v>64</v>
      </c>
    </row>
    <row r="101" spans="1:17" ht="30" hidden="1">
      <c r="A101" s="173" t="s">
        <v>194</v>
      </c>
      <c r="B101" s="173" t="s">
        <v>195</v>
      </c>
      <c r="C101" s="5" t="str">
        <f t="shared" si="9"/>
        <v>LIGOUGNE  JEAN CHRISTOPHE</v>
      </c>
      <c r="D101" s="187" t="s">
        <v>9</v>
      </c>
      <c r="E101" s="148" t="s">
        <v>10</v>
      </c>
      <c r="F101" s="16">
        <f>'joueurs  '!F100</f>
        <v>16.2</v>
      </c>
      <c r="G101" s="80" t="s">
        <v>190</v>
      </c>
      <c r="H101" s="192">
        <v>520895203</v>
      </c>
      <c r="I101" s="141" t="str">
        <f t="shared" si="10"/>
        <v>H2</v>
      </c>
      <c r="J101" s="5">
        <f>'Feuille saisie score '!J100</f>
        <v>15</v>
      </c>
      <c r="K101" s="5">
        <f>'Feuille saisie score '!K100</f>
        <v>30</v>
      </c>
      <c r="L101" s="5">
        <f>'Feuille saisie score '!L100</f>
        <v>15</v>
      </c>
      <c r="M101" s="5">
        <f>'Feuille saisie score '!M100</f>
        <v>28</v>
      </c>
      <c r="N101" s="5">
        <f t="shared" si="11"/>
        <v>58</v>
      </c>
    </row>
    <row r="102" spans="1:17" hidden="1">
      <c r="A102" s="172" t="s">
        <v>233</v>
      </c>
      <c r="B102" s="172" t="s">
        <v>234</v>
      </c>
      <c r="C102" s="5" t="str">
        <f t="shared" si="9"/>
        <v>LOYER Vincent</v>
      </c>
      <c r="D102" s="186" t="s">
        <v>9</v>
      </c>
      <c r="E102" s="62" t="s">
        <v>10</v>
      </c>
      <c r="F102" s="16">
        <f>'joueurs  '!F101</f>
        <v>9.6999999999999993</v>
      </c>
      <c r="G102" s="61" t="s">
        <v>228</v>
      </c>
      <c r="H102" s="193">
        <v>513082292</v>
      </c>
      <c r="I102" s="141" t="str">
        <f t="shared" si="10"/>
        <v>H1</v>
      </c>
      <c r="J102" s="5">
        <f>'Feuille saisie score '!J101</f>
        <v>17</v>
      </c>
      <c r="K102" s="5">
        <f>'Feuille saisie score '!K101</f>
        <v>26</v>
      </c>
      <c r="L102" s="5">
        <f>'Feuille saisie score '!L101</f>
        <v>15</v>
      </c>
      <c r="M102" s="5">
        <f>'Feuille saisie score '!M101</f>
        <v>27</v>
      </c>
      <c r="N102" s="5">
        <f t="shared" si="11"/>
        <v>53</v>
      </c>
    </row>
    <row r="103" spans="1:17">
      <c r="A103" s="172" t="s">
        <v>45</v>
      </c>
      <c r="B103" s="172" t="s">
        <v>46</v>
      </c>
      <c r="C103" s="5" t="str">
        <f t="shared" si="9"/>
        <v>COSTA Eduardo</v>
      </c>
      <c r="D103" s="10" t="s">
        <v>22</v>
      </c>
      <c r="E103" s="10" t="s">
        <v>10</v>
      </c>
      <c r="F103" s="16">
        <f>'joueurs  '!F36</f>
        <v>24.8</v>
      </c>
      <c r="G103" s="163" t="s">
        <v>14</v>
      </c>
      <c r="H103" s="192">
        <v>534369194</v>
      </c>
      <c r="I103" s="141" t="str">
        <f t="shared" si="10"/>
        <v>H3</v>
      </c>
      <c r="J103" s="5">
        <f>'Feuille saisie score '!J36</f>
        <v>7</v>
      </c>
      <c r="K103" s="5">
        <f>'Feuille saisie score '!K36</f>
        <v>22</v>
      </c>
      <c r="L103" s="5">
        <f>'Feuille saisie score '!L36</f>
        <v>9</v>
      </c>
      <c r="M103" s="5">
        <f>'Feuille saisie score '!M36</f>
        <v>29</v>
      </c>
      <c r="N103" s="5">
        <f t="shared" si="11"/>
        <v>51</v>
      </c>
      <c r="P103" s="210"/>
      <c r="Q103" s="210"/>
    </row>
    <row r="104" spans="1:17" ht="15.75" hidden="1">
      <c r="A104" s="178" t="s">
        <v>117</v>
      </c>
      <c r="B104" s="178" t="s">
        <v>118</v>
      </c>
      <c r="C104" s="5" t="str">
        <f t="shared" si="9"/>
        <v>LUGIER Christian</v>
      </c>
      <c r="D104" s="187" t="s">
        <v>90</v>
      </c>
      <c r="E104" s="142" t="s">
        <v>10</v>
      </c>
      <c r="F104" s="16">
        <f>'joueurs  '!F103</f>
        <v>39.700000000000003</v>
      </c>
      <c r="G104" s="86" t="s">
        <v>78</v>
      </c>
      <c r="H104" s="202" t="s">
        <v>120</v>
      </c>
      <c r="I104" s="141" t="str">
        <f t="shared" si="10"/>
        <v>H3</v>
      </c>
      <c r="J104" s="5">
        <f>'Feuille saisie score '!J103</f>
        <v>2</v>
      </c>
      <c r="K104" s="5">
        <f>'Feuille saisie score '!K103</f>
        <v>24</v>
      </c>
      <c r="L104" s="5">
        <f>'Feuille saisie score '!L103</f>
        <v>4</v>
      </c>
      <c r="M104" s="5">
        <f>'Feuille saisie score '!M103</f>
        <v>27</v>
      </c>
      <c r="N104" s="5">
        <f t="shared" si="11"/>
        <v>51</v>
      </c>
    </row>
    <row r="105" spans="1:17" hidden="1">
      <c r="A105" s="172" t="s">
        <v>241</v>
      </c>
      <c r="B105" s="172" t="s">
        <v>112</v>
      </c>
      <c r="C105" s="5" t="str">
        <f t="shared" si="9"/>
        <v>LUTTMANN Emmanuel</v>
      </c>
      <c r="D105" s="186" t="s">
        <v>9</v>
      </c>
      <c r="E105" s="62" t="s">
        <v>10</v>
      </c>
      <c r="F105" s="16">
        <f>'joueurs  '!F104</f>
        <v>24.8</v>
      </c>
      <c r="G105" s="61" t="s">
        <v>228</v>
      </c>
      <c r="H105" s="194">
        <v>542250199</v>
      </c>
      <c r="I105" s="141" t="str">
        <f t="shared" si="10"/>
        <v>H3</v>
      </c>
      <c r="J105" s="5">
        <f>'Feuille saisie score '!J104</f>
        <v>8</v>
      </c>
      <c r="K105" s="5">
        <f>'Feuille saisie score '!K104</f>
        <v>29</v>
      </c>
      <c r="L105" s="5">
        <f>'Feuille saisie score '!L104</f>
        <v>11</v>
      </c>
      <c r="M105" s="5">
        <f>'Feuille saisie score '!M104</f>
        <v>30</v>
      </c>
      <c r="N105" s="5">
        <f t="shared" si="11"/>
        <v>59</v>
      </c>
    </row>
    <row r="106" spans="1:17" hidden="1">
      <c r="A106" s="172" t="s">
        <v>242</v>
      </c>
      <c r="B106" s="172" t="s">
        <v>166</v>
      </c>
      <c r="C106" s="5" t="str">
        <f t="shared" si="9"/>
        <v>MAGI MICHEL</v>
      </c>
      <c r="D106" s="186" t="s">
        <v>9</v>
      </c>
      <c r="E106" s="62" t="s">
        <v>10</v>
      </c>
      <c r="F106" s="16">
        <f>'joueurs  '!F105</f>
        <v>17.7</v>
      </c>
      <c r="G106" s="61" t="s">
        <v>228</v>
      </c>
      <c r="H106" s="172">
        <v>517331354</v>
      </c>
      <c r="I106" s="141" t="str">
        <f t="shared" si="10"/>
        <v>H2</v>
      </c>
      <c r="J106" s="5">
        <f>'Feuille saisie score '!J105</f>
        <v>15</v>
      </c>
      <c r="K106" s="5">
        <f>'Feuille saisie score '!K105</f>
        <v>29</v>
      </c>
      <c r="L106" s="5">
        <f>'Feuille saisie score '!L105</f>
        <v>8</v>
      </c>
      <c r="M106" s="5">
        <f>'Feuille saisie score '!M105</f>
        <v>21</v>
      </c>
      <c r="N106" s="5">
        <f t="shared" si="11"/>
        <v>50</v>
      </c>
    </row>
    <row r="107" spans="1:17" hidden="1">
      <c r="A107" s="172" t="s">
        <v>63</v>
      </c>
      <c r="B107" s="172" t="s">
        <v>64</v>
      </c>
      <c r="C107" s="5" t="str">
        <f t="shared" si="9"/>
        <v>MAJOIS Eric</v>
      </c>
      <c r="D107" s="186" t="s">
        <v>9</v>
      </c>
      <c r="E107" s="95" t="s">
        <v>10</v>
      </c>
      <c r="F107" s="16">
        <f>'joueurs  '!F106</f>
        <v>21.3</v>
      </c>
      <c r="G107" s="14" t="s">
        <v>60</v>
      </c>
      <c r="H107" s="192">
        <v>529362067</v>
      </c>
      <c r="I107" s="141" t="str">
        <f t="shared" si="10"/>
        <v>H2</v>
      </c>
      <c r="J107" s="5">
        <f>'Feuille saisie score '!J106</f>
        <v>7</v>
      </c>
      <c r="K107" s="5">
        <f>'Feuille saisie score '!K106</f>
        <v>19</v>
      </c>
      <c r="L107" s="5">
        <f>'Feuille saisie score '!L106</f>
        <v>7</v>
      </c>
      <c r="M107" s="5">
        <f>'Feuille saisie score '!M106</f>
        <v>17</v>
      </c>
      <c r="N107" s="5">
        <f t="shared" si="11"/>
        <v>36</v>
      </c>
    </row>
    <row r="108" spans="1:17" hidden="1">
      <c r="A108" s="172" t="s">
        <v>308</v>
      </c>
      <c r="B108" s="172" t="s">
        <v>309</v>
      </c>
      <c r="C108" s="5" t="str">
        <f t="shared" si="9"/>
        <v>MANSIOUS CHRISTOPHE</v>
      </c>
      <c r="D108" s="186" t="s">
        <v>9</v>
      </c>
      <c r="E108" s="154" t="s">
        <v>10</v>
      </c>
      <c r="F108" s="16">
        <f>'joueurs  '!F107</f>
        <v>9.1</v>
      </c>
      <c r="G108" s="80" t="s">
        <v>306</v>
      </c>
      <c r="H108" s="195" t="s">
        <v>310</v>
      </c>
      <c r="I108" s="141" t="str">
        <f t="shared" si="10"/>
        <v>H1</v>
      </c>
      <c r="J108" s="5">
        <f>'Feuille saisie score '!J107</f>
        <v>16</v>
      </c>
      <c r="K108" s="5">
        <f>'Feuille saisie score '!K107</f>
        <v>26</v>
      </c>
      <c r="L108" s="5">
        <f>'Feuille saisie score '!L107</f>
        <v>20</v>
      </c>
      <c r="M108" s="5">
        <f>'Feuille saisie score '!M107</f>
        <v>30</v>
      </c>
      <c r="N108" s="5">
        <f t="shared" si="11"/>
        <v>56</v>
      </c>
    </row>
    <row r="109" spans="1:17" ht="15.75" hidden="1">
      <c r="A109" s="183" t="s">
        <v>153</v>
      </c>
      <c r="B109" s="183" t="s">
        <v>154</v>
      </c>
      <c r="C109" s="5" t="str">
        <f t="shared" si="9"/>
        <v>MARINIER FREDERIC</v>
      </c>
      <c r="D109" s="187" t="s">
        <v>9</v>
      </c>
      <c r="E109" s="147" t="s">
        <v>10</v>
      </c>
      <c r="F109" s="16">
        <f>'joueurs  '!F108</f>
        <v>10.6</v>
      </c>
      <c r="G109" s="74" t="s">
        <v>156</v>
      </c>
      <c r="H109" s="206" t="s">
        <v>157</v>
      </c>
      <c r="I109" s="141" t="str">
        <f t="shared" si="10"/>
        <v>H1</v>
      </c>
      <c r="J109" s="5">
        <f>'Feuille saisie score '!J108</f>
        <v>25</v>
      </c>
      <c r="K109" s="5">
        <f>'Feuille saisie score '!K108</f>
        <v>35</v>
      </c>
      <c r="L109" s="5">
        <f>'Feuille saisie score '!L108</f>
        <v>21</v>
      </c>
      <c r="M109" s="5">
        <f>'Feuille saisie score '!M108</f>
        <v>34</v>
      </c>
      <c r="N109" s="5">
        <f t="shared" si="11"/>
        <v>69</v>
      </c>
    </row>
    <row r="110" spans="1:17" hidden="1">
      <c r="A110" s="174" t="s">
        <v>254</v>
      </c>
      <c r="B110" s="174" t="s">
        <v>180</v>
      </c>
      <c r="C110" s="5" t="str">
        <f t="shared" si="9"/>
        <v>MARTY CHRISTIAN</v>
      </c>
      <c r="D110" s="186" t="s">
        <v>9</v>
      </c>
      <c r="E110" s="149" t="s">
        <v>10</v>
      </c>
      <c r="F110" s="16">
        <f>'joueurs  '!F109</f>
        <v>13.1</v>
      </c>
      <c r="G110" s="57" t="s">
        <v>255</v>
      </c>
      <c r="H110" s="192">
        <v>513007140</v>
      </c>
      <c r="I110" s="141" t="str">
        <f t="shared" si="10"/>
        <v>H1</v>
      </c>
      <c r="J110" s="5">
        <f>'Feuille saisie score '!J109</f>
        <v>14</v>
      </c>
      <c r="K110" s="5">
        <f>'Feuille saisie score '!K109</f>
        <v>26</v>
      </c>
      <c r="L110" s="5">
        <f>'Feuille saisie score '!L109</f>
        <v>13</v>
      </c>
      <c r="M110" s="5">
        <f>'Feuille saisie score '!M109</f>
        <v>23</v>
      </c>
      <c r="N110" s="5">
        <f t="shared" si="11"/>
        <v>49</v>
      </c>
    </row>
    <row r="111" spans="1:17" hidden="1">
      <c r="A111" s="172" t="s">
        <v>217</v>
      </c>
      <c r="B111" s="172" t="s">
        <v>218</v>
      </c>
      <c r="C111" s="5" t="str">
        <f t="shared" ref="C111:C142" si="12">A111&amp;" "&amp;B111</f>
        <v>MATTEI VERONIQUE</v>
      </c>
      <c r="D111" s="186" t="s">
        <v>9</v>
      </c>
      <c r="E111" s="149" t="s">
        <v>19</v>
      </c>
      <c r="F111" s="16">
        <f>'joueurs  '!F110</f>
        <v>36.4</v>
      </c>
      <c r="G111" s="57" t="s">
        <v>213</v>
      </c>
      <c r="H111" s="205" t="s">
        <v>219</v>
      </c>
      <c r="I111" s="141" t="str">
        <f t="shared" ref="I111:I142" si="13">IF(E111="H",IF(F111&lt;15.5,"H1",IF(F111&lt;24.5,"H2","H3")),IF(E111="F",IF(F111&lt;24.5,"F1","F2"),""))</f>
        <v>F2</v>
      </c>
      <c r="J111" s="5">
        <f>'Feuille saisie score '!J110</f>
        <v>10</v>
      </c>
      <c r="K111" s="5">
        <f>'Feuille saisie score '!K110</f>
        <v>42</v>
      </c>
      <c r="L111" s="5">
        <f>'Feuille saisie score '!L110</f>
        <v>6</v>
      </c>
      <c r="M111" s="5">
        <f>'Feuille saisie score '!M110</f>
        <v>30</v>
      </c>
      <c r="N111" s="5">
        <f t="shared" ref="N111:N142" si="14">K111+M111</f>
        <v>72</v>
      </c>
    </row>
    <row r="112" spans="1:17" hidden="1">
      <c r="A112" s="172" t="s">
        <v>34</v>
      </c>
      <c r="B112" s="172" t="s">
        <v>35</v>
      </c>
      <c r="C112" s="5" t="str">
        <f t="shared" si="12"/>
        <v>MEDENOUVO Rolic</v>
      </c>
      <c r="D112" s="186" t="s">
        <v>9</v>
      </c>
      <c r="E112" s="10" t="s">
        <v>10</v>
      </c>
      <c r="F112" s="16">
        <f>'joueurs  '!F111</f>
        <v>26.1</v>
      </c>
      <c r="G112" s="163" t="s">
        <v>14</v>
      </c>
      <c r="H112" s="192">
        <v>514651344</v>
      </c>
      <c r="I112" s="141" t="str">
        <f t="shared" si="13"/>
        <v>H3</v>
      </c>
      <c r="J112" s="5">
        <f>'Feuille saisie score '!J111</f>
        <v>10</v>
      </c>
      <c r="K112" s="5">
        <f>'Feuille saisie score '!K111</f>
        <v>32</v>
      </c>
      <c r="L112" s="5">
        <f>'Feuille saisie score '!L111</f>
        <v>15</v>
      </c>
      <c r="M112" s="5">
        <f>'Feuille saisie score '!M111</f>
        <v>42</v>
      </c>
      <c r="N112" s="5">
        <f t="shared" si="14"/>
        <v>74</v>
      </c>
    </row>
    <row r="113" spans="1:17" ht="15.75" hidden="1">
      <c r="A113" s="178" t="s">
        <v>79</v>
      </c>
      <c r="B113" s="178" t="s">
        <v>72</v>
      </c>
      <c r="C113" s="5" t="str">
        <f t="shared" si="12"/>
        <v>MEROUR Stéphane</v>
      </c>
      <c r="D113" s="187" t="s">
        <v>9</v>
      </c>
      <c r="E113" s="142" t="s">
        <v>10</v>
      </c>
      <c r="F113" s="16">
        <f>'joueurs  '!F112</f>
        <v>19.5</v>
      </c>
      <c r="G113" s="86" t="s">
        <v>78</v>
      </c>
      <c r="H113" s="202" t="s">
        <v>81</v>
      </c>
      <c r="I113" s="141" t="str">
        <f t="shared" si="13"/>
        <v>H2</v>
      </c>
      <c r="J113" s="5">
        <f>'Feuille saisie score '!J112</f>
        <v>18</v>
      </c>
      <c r="K113" s="5">
        <f>'Feuille saisie score '!K112</f>
        <v>36</v>
      </c>
      <c r="L113" s="5">
        <f>'Feuille saisie score '!L112</f>
        <v>12</v>
      </c>
      <c r="M113" s="5">
        <f>'Feuille saisie score '!M112</f>
        <v>30</v>
      </c>
      <c r="N113" s="5">
        <f t="shared" si="14"/>
        <v>66</v>
      </c>
    </row>
    <row r="114" spans="1:17" ht="15.75" hidden="1">
      <c r="A114" s="173" t="s">
        <v>202</v>
      </c>
      <c r="B114" s="173" t="s">
        <v>203</v>
      </c>
      <c r="C114" s="5" t="str">
        <f t="shared" si="12"/>
        <v>MEULEMAN DAVID</v>
      </c>
      <c r="D114" s="187" t="s">
        <v>9</v>
      </c>
      <c r="E114" s="148" t="s">
        <v>10</v>
      </c>
      <c r="F114" s="16">
        <f>'joueurs  '!F113</f>
        <v>12.4</v>
      </c>
      <c r="G114" s="80" t="s">
        <v>190</v>
      </c>
      <c r="H114" s="204">
        <v>516537241</v>
      </c>
      <c r="I114" s="141" t="str">
        <f t="shared" si="13"/>
        <v>H1</v>
      </c>
      <c r="J114" s="5">
        <f>'Feuille saisie score '!J113</f>
        <v>13</v>
      </c>
      <c r="K114" s="5">
        <f>'Feuille saisie score '!K113</f>
        <v>21</v>
      </c>
      <c r="L114" s="5">
        <f>'Feuille saisie score '!L113</f>
        <v>19</v>
      </c>
      <c r="M114" s="5">
        <f>'Feuille saisie score '!M113</f>
        <v>32</v>
      </c>
      <c r="N114" s="5">
        <f t="shared" si="14"/>
        <v>53</v>
      </c>
    </row>
    <row r="115" spans="1:17" ht="15.75" hidden="1">
      <c r="A115" s="178" t="s">
        <v>85</v>
      </c>
      <c r="B115" s="178" t="s">
        <v>70</v>
      </c>
      <c r="C115" s="5" t="str">
        <f t="shared" si="12"/>
        <v>MOCAER Elodie</v>
      </c>
      <c r="D115" s="187" t="s">
        <v>9</v>
      </c>
      <c r="E115" s="142" t="s">
        <v>19</v>
      </c>
      <c r="F115" s="16">
        <f>'joueurs  '!F114</f>
        <v>52.8</v>
      </c>
      <c r="G115" s="86" t="s">
        <v>78</v>
      </c>
      <c r="H115" s="202" t="s">
        <v>87</v>
      </c>
      <c r="I115" s="141" t="str">
        <f t="shared" si="13"/>
        <v>F2</v>
      </c>
      <c r="J115" s="5">
        <f>'Feuille saisie score '!J114</f>
        <v>3</v>
      </c>
      <c r="K115" s="5">
        <f>'Feuille saisie score '!K114</f>
        <v>21</v>
      </c>
      <c r="L115" s="5">
        <f>'Feuille saisie score '!L114</f>
        <v>3</v>
      </c>
      <c r="M115" s="5">
        <f>'Feuille saisie score '!M114</f>
        <v>24</v>
      </c>
      <c r="N115" s="5">
        <f t="shared" si="14"/>
        <v>45</v>
      </c>
    </row>
    <row r="116" spans="1:17" hidden="1">
      <c r="A116" s="172" t="s">
        <v>147</v>
      </c>
      <c r="B116" s="172" t="s">
        <v>99</v>
      </c>
      <c r="C116" s="5" t="str">
        <f t="shared" si="12"/>
        <v>MONOT Pierre</v>
      </c>
      <c r="D116" s="186" t="s">
        <v>9</v>
      </c>
      <c r="E116" s="144" t="s">
        <v>10</v>
      </c>
      <c r="F116" s="16">
        <f>'joueurs  '!F115</f>
        <v>14.7</v>
      </c>
      <c r="G116" s="35" t="s">
        <v>139</v>
      </c>
      <c r="H116" s="192">
        <v>529325357</v>
      </c>
      <c r="I116" s="141" t="str">
        <f t="shared" si="13"/>
        <v>H1</v>
      </c>
      <c r="J116" s="5">
        <f>'Feuille saisie score '!J115</f>
        <v>9</v>
      </c>
      <c r="K116" s="5">
        <f>'Feuille saisie score '!K115</f>
        <v>23</v>
      </c>
      <c r="L116" s="5">
        <f>'Feuille saisie score '!L115</f>
        <v>14</v>
      </c>
      <c r="M116" s="5">
        <f>'Feuille saisie score '!M115</f>
        <v>25</v>
      </c>
      <c r="N116" s="5">
        <f t="shared" si="14"/>
        <v>48</v>
      </c>
    </row>
    <row r="117" spans="1:17" ht="15.75" hidden="1">
      <c r="A117" s="173" t="s">
        <v>169</v>
      </c>
      <c r="B117" s="173" t="s">
        <v>170</v>
      </c>
      <c r="C117" s="5" t="str">
        <f t="shared" si="12"/>
        <v>MOREL PHILIPPE</v>
      </c>
      <c r="D117" s="187" t="s">
        <v>9</v>
      </c>
      <c r="E117" s="147" t="s">
        <v>10</v>
      </c>
      <c r="F117" s="16">
        <f>'joueurs  '!F116</f>
        <v>24</v>
      </c>
      <c r="G117" s="74" t="s">
        <v>156</v>
      </c>
      <c r="H117" s="199" t="s">
        <v>171</v>
      </c>
      <c r="I117" s="141" t="str">
        <f t="shared" si="13"/>
        <v>H2</v>
      </c>
      <c r="J117" s="5">
        <f>'Feuille saisie score '!J116</f>
        <v>15</v>
      </c>
      <c r="K117" s="5">
        <f>'Feuille saisie score '!K116</f>
        <v>37</v>
      </c>
      <c r="L117" s="5">
        <f>'Feuille saisie score '!L116</f>
        <v>9</v>
      </c>
      <c r="M117" s="5">
        <f>'Feuille saisie score '!M116</f>
        <v>32</v>
      </c>
      <c r="N117" s="5">
        <f t="shared" si="14"/>
        <v>69</v>
      </c>
    </row>
    <row r="118" spans="1:17">
      <c r="A118" s="172" t="s">
        <v>407</v>
      </c>
      <c r="B118" s="172" t="s">
        <v>408</v>
      </c>
      <c r="C118" s="5" t="str">
        <f t="shared" si="12"/>
        <v>BENASSI  Thibaud</v>
      </c>
      <c r="D118" s="160" t="s">
        <v>22</v>
      </c>
      <c r="E118" s="160" t="s">
        <v>10</v>
      </c>
      <c r="F118" s="16">
        <f>'joueurs  '!F16</f>
        <v>46</v>
      </c>
      <c r="G118" s="170" t="s">
        <v>410</v>
      </c>
      <c r="H118" s="172">
        <v>510707363</v>
      </c>
      <c r="I118" s="141" t="str">
        <f t="shared" si="13"/>
        <v>H3</v>
      </c>
      <c r="J118" s="5">
        <f>'Feuille saisie score '!J16</f>
        <v>1</v>
      </c>
      <c r="K118" s="5">
        <f>'Feuille saisie score '!K16</f>
        <v>12</v>
      </c>
      <c r="L118" s="5">
        <f>'Feuille saisie score '!L16</f>
        <v>5</v>
      </c>
      <c r="M118" s="5">
        <f>'Feuille saisie score '!M16</f>
        <v>35</v>
      </c>
      <c r="N118" s="5">
        <f t="shared" si="14"/>
        <v>47</v>
      </c>
      <c r="P118" s="210"/>
      <c r="Q118" s="210"/>
    </row>
    <row r="119" spans="1:17" hidden="1">
      <c r="A119" s="172" t="s">
        <v>65</v>
      </c>
      <c r="B119" s="172" t="s">
        <v>66</v>
      </c>
      <c r="C119" s="5" t="str">
        <f t="shared" si="12"/>
        <v>MORGANT JAFFEUX Elisabeth</v>
      </c>
      <c r="D119" s="186" t="s">
        <v>9</v>
      </c>
      <c r="E119" s="95" t="s">
        <v>19</v>
      </c>
      <c r="F119" s="16">
        <f>'joueurs  '!F118</f>
        <v>45.1</v>
      </c>
      <c r="G119" s="14" t="s">
        <v>60</v>
      </c>
      <c r="H119" s="192">
        <v>46795342</v>
      </c>
      <c r="I119" s="141" t="str">
        <f t="shared" si="13"/>
        <v>F2</v>
      </c>
      <c r="J119" s="5">
        <f>'Feuille saisie score '!J118</f>
        <v>1</v>
      </c>
      <c r="K119" s="5">
        <f>'Feuille saisie score '!K118</f>
        <v>14</v>
      </c>
      <c r="L119" s="5">
        <f>'Feuille saisie score '!L118</f>
        <v>0</v>
      </c>
      <c r="M119" s="5">
        <f>'Feuille saisie score '!M118</f>
        <v>0</v>
      </c>
      <c r="N119" s="5">
        <f t="shared" si="14"/>
        <v>14</v>
      </c>
    </row>
    <row r="120" spans="1:17" hidden="1">
      <c r="A120" s="172" t="s">
        <v>51</v>
      </c>
      <c r="B120" s="172" t="s">
        <v>52</v>
      </c>
      <c r="C120" s="5" t="str">
        <f t="shared" si="12"/>
        <v>MOSTEFAI Jean-claude</v>
      </c>
      <c r="D120" s="186" t="s">
        <v>9</v>
      </c>
      <c r="E120" s="10" t="s">
        <v>10</v>
      </c>
      <c r="F120" s="16">
        <f>'joueurs  '!F119</f>
        <v>27</v>
      </c>
      <c r="G120" s="163" t="s">
        <v>14</v>
      </c>
      <c r="H120" s="192">
        <v>531707074</v>
      </c>
      <c r="I120" s="141" t="str">
        <f t="shared" si="13"/>
        <v>H3</v>
      </c>
      <c r="J120" s="5">
        <f>'Feuille saisie score '!J119</f>
        <v>11</v>
      </c>
      <c r="K120" s="5">
        <f>'Feuille saisie score '!K119</f>
        <v>33</v>
      </c>
      <c r="L120" s="5">
        <f>'Feuille saisie score '!L119</f>
        <v>9</v>
      </c>
      <c r="M120" s="5">
        <f>'Feuille saisie score '!M119</f>
        <v>32</v>
      </c>
      <c r="N120" s="5">
        <f t="shared" si="14"/>
        <v>65</v>
      </c>
    </row>
    <row r="121" spans="1:17" hidden="1">
      <c r="A121" s="174" t="s">
        <v>140</v>
      </c>
      <c r="B121" s="174" t="s">
        <v>141</v>
      </c>
      <c r="C121" s="5" t="str">
        <f t="shared" si="12"/>
        <v>MOUNIER Frédéric</v>
      </c>
      <c r="D121" s="186" t="s">
        <v>9</v>
      </c>
      <c r="E121" s="144" t="s">
        <v>10</v>
      </c>
      <c r="F121" s="16">
        <f>'joueurs  '!F120</f>
        <v>14.2</v>
      </c>
      <c r="G121" s="35" t="s">
        <v>139</v>
      </c>
      <c r="H121" s="192">
        <v>510679233</v>
      </c>
      <c r="I121" s="141" t="str">
        <f t="shared" si="13"/>
        <v>H1</v>
      </c>
      <c r="J121" s="5">
        <f>'Feuille saisie score '!J120</f>
        <v>13</v>
      </c>
      <c r="K121" s="5">
        <f>'Feuille saisie score '!K120</f>
        <v>23</v>
      </c>
      <c r="L121" s="5">
        <f>'Feuille saisie score '!L120</f>
        <v>17</v>
      </c>
      <c r="M121" s="5">
        <f>'Feuille saisie score '!M120</f>
        <v>30</v>
      </c>
      <c r="N121" s="5">
        <f t="shared" si="14"/>
        <v>53</v>
      </c>
    </row>
    <row r="122" spans="1:17" hidden="1">
      <c r="A122" s="172" t="s">
        <v>237</v>
      </c>
      <c r="B122" s="172" t="s">
        <v>238</v>
      </c>
      <c r="C122" s="5" t="str">
        <f t="shared" si="12"/>
        <v>NICOLAS Alain</v>
      </c>
      <c r="D122" s="186" t="s">
        <v>9</v>
      </c>
      <c r="E122" s="62" t="s">
        <v>10</v>
      </c>
      <c r="F122" s="16">
        <f>'joueurs  '!F121</f>
        <v>23.4</v>
      </c>
      <c r="G122" s="61" t="s">
        <v>228</v>
      </c>
      <c r="H122" s="194">
        <v>522005321</v>
      </c>
      <c r="I122" s="141" t="str">
        <f t="shared" si="13"/>
        <v>H2</v>
      </c>
      <c r="J122" s="5">
        <f>'Feuille saisie score '!J121</f>
        <v>12</v>
      </c>
      <c r="K122" s="5">
        <f>'Feuille saisie score '!K121</f>
        <v>31</v>
      </c>
      <c r="L122" s="5">
        <f>'Feuille saisie score '!L121</f>
        <v>4</v>
      </c>
      <c r="M122" s="5">
        <f>'Feuille saisie score '!M121</f>
        <v>20</v>
      </c>
      <c r="N122" s="5">
        <f t="shared" si="14"/>
        <v>51</v>
      </c>
    </row>
    <row r="123" spans="1:17" hidden="1">
      <c r="A123" s="172" t="s">
        <v>326</v>
      </c>
      <c r="B123" s="172" t="s">
        <v>238</v>
      </c>
      <c r="C123" s="5" t="str">
        <f t="shared" si="12"/>
        <v>NUGUES Alain</v>
      </c>
      <c r="D123" s="186" t="s">
        <v>9</v>
      </c>
      <c r="E123" s="144" t="s">
        <v>10</v>
      </c>
      <c r="F123" s="16">
        <f>'joueurs  '!F122</f>
        <v>38.6</v>
      </c>
      <c r="G123" s="35" t="s">
        <v>323</v>
      </c>
      <c r="H123" s="192">
        <v>44021187</v>
      </c>
      <c r="I123" s="141" t="str">
        <f t="shared" si="13"/>
        <v>H3</v>
      </c>
      <c r="J123" s="5">
        <f>'Feuille saisie score '!J122</f>
        <v>2</v>
      </c>
      <c r="K123" s="5">
        <f>'Feuille saisie score '!K122</f>
        <v>25</v>
      </c>
      <c r="L123" s="5">
        <f>'Feuille saisie score '!L122</f>
        <v>5</v>
      </c>
      <c r="M123" s="5">
        <f>'Feuille saisie score '!M122</f>
        <v>30</v>
      </c>
      <c r="N123" s="5">
        <f t="shared" si="14"/>
        <v>55</v>
      </c>
    </row>
    <row r="124" spans="1:17" hidden="1">
      <c r="A124" s="174" t="s">
        <v>326</v>
      </c>
      <c r="B124" s="174" t="s">
        <v>327</v>
      </c>
      <c r="C124" s="5" t="str">
        <f t="shared" si="12"/>
        <v>NUGUES Françoise</v>
      </c>
      <c r="D124" s="144" t="s">
        <v>22</v>
      </c>
      <c r="E124" s="144" t="s">
        <v>19</v>
      </c>
      <c r="F124" s="16">
        <f>'joueurs  '!F123</f>
        <v>24.3</v>
      </c>
      <c r="G124" s="35" t="s">
        <v>323</v>
      </c>
      <c r="H124" s="192">
        <v>44022185</v>
      </c>
      <c r="I124" s="141" t="str">
        <f t="shared" si="13"/>
        <v>F1</v>
      </c>
      <c r="J124" s="5">
        <f>'Feuille saisie score '!J123</f>
        <v>7</v>
      </c>
      <c r="K124" s="5">
        <f>'Feuille saisie score '!K123</f>
        <v>23</v>
      </c>
      <c r="L124" s="5">
        <f>'Feuille saisie score '!L123</f>
        <v>8</v>
      </c>
      <c r="M124" s="5">
        <f>'Feuille saisie score '!M123</f>
        <v>24</v>
      </c>
      <c r="N124" s="5">
        <f t="shared" si="14"/>
        <v>47</v>
      </c>
    </row>
    <row r="125" spans="1:17" hidden="1">
      <c r="A125" s="174" t="s">
        <v>339</v>
      </c>
      <c r="B125" s="174" t="s">
        <v>340</v>
      </c>
      <c r="C125" s="5" t="str">
        <f t="shared" si="12"/>
        <v>PARISSE JEAN-LOUIS</v>
      </c>
      <c r="D125" s="186" t="s">
        <v>9</v>
      </c>
      <c r="E125" s="145" t="s">
        <v>10</v>
      </c>
      <c r="F125" s="16">
        <f>'joueurs  '!F124</f>
        <v>16</v>
      </c>
      <c r="G125" s="89" t="s">
        <v>341</v>
      </c>
      <c r="H125" s="192">
        <v>44719097</v>
      </c>
      <c r="I125" s="141" t="str">
        <f t="shared" si="13"/>
        <v>H2</v>
      </c>
      <c r="J125" s="5">
        <f>'Feuille saisie score '!J124</f>
        <v>12</v>
      </c>
      <c r="K125" s="5">
        <f>'Feuille saisie score '!K124</f>
        <v>24</v>
      </c>
      <c r="L125" s="5">
        <f>'Feuille saisie score '!L124</f>
        <v>21</v>
      </c>
      <c r="M125" s="5">
        <f>'Feuille saisie score '!M124</f>
        <v>37</v>
      </c>
      <c r="N125" s="5">
        <f t="shared" si="14"/>
        <v>61</v>
      </c>
    </row>
    <row r="126" spans="1:17" hidden="1">
      <c r="A126" s="172" t="s">
        <v>339</v>
      </c>
      <c r="B126" s="172" t="s">
        <v>265</v>
      </c>
      <c r="C126" s="5" t="str">
        <f t="shared" si="12"/>
        <v>PARISSE AGNES</v>
      </c>
      <c r="D126" s="186" t="s">
        <v>9</v>
      </c>
      <c r="E126" s="157" t="s">
        <v>19</v>
      </c>
      <c r="F126" s="16">
        <f>'joueurs  '!F125</f>
        <v>23</v>
      </c>
      <c r="G126" s="169" t="s">
        <v>384</v>
      </c>
      <c r="H126" s="197" t="s">
        <v>386</v>
      </c>
      <c r="I126" s="141" t="str">
        <f t="shared" si="13"/>
        <v>F1</v>
      </c>
      <c r="J126" s="5">
        <f>'Feuille saisie score '!J125</f>
        <v>8</v>
      </c>
      <c r="K126" s="5">
        <f>'Feuille saisie score '!K125</f>
        <v>25</v>
      </c>
      <c r="L126" s="5">
        <f>'Feuille saisie score '!L125</f>
        <v>10</v>
      </c>
      <c r="M126" s="5">
        <f>'Feuille saisie score '!M125</f>
        <v>25</v>
      </c>
      <c r="N126" s="5">
        <f t="shared" si="14"/>
        <v>50</v>
      </c>
    </row>
    <row r="127" spans="1:17" hidden="1">
      <c r="A127" s="172" t="s">
        <v>142</v>
      </c>
      <c r="B127" s="172" t="s">
        <v>143</v>
      </c>
      <c r="C127" s="5" t="str">
        <f t="shared" si="12"/>
        <v>PAUGAM  Sophie</v>
      </c>
      <c r="D127" s="186" t="s">
        <v>9</v>
      </c>
      <c r="E127" s="145" t="s">
        <v>19</v>
      </c>
      <c r="F127" s="16">
        <f>'joueurs  '!F126</f>
        <v>41.7</v>
      </c>
      <c r="G127" s="35" t="s">
        <v>139</v>
      </c>
      <c r="H127" s="192">
        <v>42327206</v>
      </c>
      <c r="I127" s="141" t="str">
        <f t="shared" si="13"/>
        <v>F2</v>
      </c>
      <c r="J127" s="5">
        <f>'Feuille saisie score '!J126</f>
        <v>12</v>
      </c>
      <c r="K127" s="5">
        <f>'Feuille saisie score '!K126</f>
        <v>46</v>
      </c>
      <c r="L127" s="5">
        <f>'Feuille saisie score '!L126</f>
        <v>8</v>
      </c>
      <c r="M127" s="5">
        <f>'Feuille saisie score '!M126</f>
        <v>32</v>
      </c>
      <c r="N127" s="5">
        <f t="shared" si="14"/>
        <v>78</v>
      </c>
    </row>
    <row r="128" spans="1:17" hidden="1">
      <c r="A128" s="172" t="s">
        <v>142</v>
      </c>
      <c r="B128" s="172" t="s">
        <v>144</v>
      </c>
      <c r="C128" s="5" t="str">
        <f t="shared" si="12"/>
        <v>PAUGAM Loic</v>
      </c>
      <c r="D128" s="186" t="s">
        <v>9</v>
      </c>
      <c r="E128" s="144" t="s">
        <v>10</v>
      </c>
      <c r="F128" s="16">
        <f>'joueurs  '!F127</f>
        <v>27.2</v>
      </c>
      <c r="G128" s="35" t="s">
        <v>139</v>
      </c>
      <c r="H128" s="192">
        <v>513245099</v>
      </c>
      <c r="I128" s="141" t="str">
        <f t="shared" si="13"/>
        <v>H3</v>
      </c>
      <c r="J128" s="5">
        <f>'Feuille saisie score '!J127</f>
        <v>16</v>
      </c>
      <c r="K128" s="5">
        <f>'Feuille saisie score '!K127</f>
        <v>45</v>
      </c>
      <c r="L128" s="5">
        <f>'Feuille saisie score '!L127</f>
        <v>14</v>
      </c>
      <c r="M128" s="5">
        <f>'Feuille saisie score '!M127</f>
        <v>39</v>
      </c>
      <c r="N128" s="5">
        <f t="shared" si="14"/>
        <v>84</v>
      </c>
    </row>
    <row r="129" spans="1:17" hidden="1">
      <c r="A129" s="172" t="s">
        <v>359</v>
      </c>
      <c r="B129" s="172" t="s">
        <v>159</v>
      </c>
      <c r="C129" s="5" t="str">
        <f t="shared" si="12"/>
        <v>PEAULT FRANCK</v>
      </c>
      <c r="D129" s="186" t="s">
        <v>9</v>
      </c>
      <c r="E129" s="145" t="s">
        <v>10</v>
      </c>
      <c r="F129" s="16">
        <f>'joueurs  '!F128</f>
        <v>8.4</v>
      </c>
      <c r="G129" s="89" t="s">
        <v>341</v>
      </c>
      <c r="H129" s="192">
        <v>521429152</v>
      </c>
      <c r="I129" s="141" t="str">
        <f t="shared" si="13"/>
        <v>H1</v>
      </c>
      <c r="J129" s="5">
        <f>'Feuille saisie score '!J128</f>
        <v>19</v>
      </c>
      <c r="K129" s="5">
        <f>'Feuille saisie score '!K128</f>
        <v>30</v>
      </c>
      <c r="L129" s="5">
        <f>'Feuille saisie score '!L128</f>
        <v>25</v>
      </c>
      <c r="M129" s="5">
        <f>'Feuille saisie score '!M128</f>
        <v>35</v>
      </c>
      <c r="N129" s="5">
        <f t="shared" si="14"/>
        <v>65</v>
      </c>
    </row>
    <row r="130" spans="1:17" hidden="1">
      <c r="A130" s="172" t="s">
        <v>224</v>
      </c>
      <c r="B130" s="172" t="s">
        <v>225</v>
      </c>
      <c r="C130" s="5" t="str">
        <f t="shared" si="12"/>
        <v>PENIN Nicolas</v>
      </c>
      <c r="D130" s="186" t="s">
        <v>9</v>
      </c>
      <c r="E130" s="149" t="s">
        <v>10</v>
      </c>
      <c r="F130" s="16">
        <f>'joueurs  '!F129</f>
        <v>27.8</v>
      </c>
      <c r="G130" s="57" t="s">
        <v>213</v>
      </c>
      <c r="H130" s="192">
        <v>531464238</v>
      </c>
      <c r="I130" s="141" t="str">
        <f t="shared" si="13"/>
        <v>H3</v>
      </c>
      <c r="J130" s="5">
        <f>'Feuille saisie score '!J129</f>
        <v>5</v>
      </c>
      <c r="K130" s="5">
        <f>'Feuille saisie score '!K129</f>
        <v>19</v>
      </c>
      <c r="L130" s="5">
        <f>'Feuille saisie score '!L129</f>
        <v>0</v>
      </c>
      <c r="M130" s="5">
        <f>'Feuille saisie score '!M129</f>
        <v>0</v>
      </c>
      <c r="N130" s="5">
        <f t="shared" si="14"/>
        <v>19</v>
      </c>
    </row>
    <row r="131" spans="1:17" hidden="1">
      <c r="A131" s="172" t="s">
        <v>395</v>
      </c>
      <c r="B131" s="172" t="s">
        <v>396</v>
      </c>
      <c r="C131" s="5" t="str">
        <f t="shared" si="12"/>
        <v>PESTA Jonathan</v>
      </c>
      <c r="D131" s="186" t="s">
        <v>9</v>
      </c>
      <c r="E131" s="95" t="s">
        <v>10</v>
      </c>
      <c r="F131" s="16">
        <f>'joueurs  '!F130</f>
        <v>24.1</v>
      </c>
      <c r="G131" s="14" t="s">
        <v>391</v>
      </c>
      <c r="H131" s="172">
        <v>44509307</v>
      </c>
      <c r="I131" s="141" t="str">
        <f t="shared" si="13"/>
        <v>H2</v>
      </c>
      <c r="J131" s="5">
        <f>'Feuille saisie score '!J130</f>
        <v>9</v>
      </c>
      <c r="K131" s="5">
        <f>'Feuille saisie score '!K130</f>
        <v>23</v>
      </c>
      <c r="L131" s="5">
        <f>'Feuille saisie score '!L130</f>
        <v>3</v>
      </c>
      <c r="M131" s="5">
        <f>'Feuille saisie score '!M130</f>
        <v>20</v>
      </c>
      <c r="N131" s="5">
        <f t="shared" si="14"/>
        <v>43</v>
      </c>
    </row>
    <row r="132" spans="1:17" hidden="1">
      <c r="A132" s="174" t="s">
        <v>137</v>
      </c>
      <c r="B132" s="174" t="s">
        <v>102</v>
      </c>
      <c r="C132" s="5" t="str">
        <f t="shared" si="12"/>
        <v>PETIOT Jérôme</v>
      </c>
      <c r="D132" s="186" t="s">
        <v>9</v>
      </c>
      <c r="E132" s="143" t="s">
        <v>10</v>
      </c>
      <c r="F132" s="16">
        <f>'joueurs  '!F131</f>
        <v>25.4</v>
      </c>
      <c r="G132" s="32" t="s">
        <v>128</v>
      </c>
      <c r="H132" s="192">
        <v>535805193</v>
      </c>
      <c r="I132" s="141" t="str">
        <f t="shared" si="13"/>
        <v>H3</v>
      </c>
      <c r="J132" s="5">
        <f>'Feuille saisie score '!J131</f>
        <v>7</v>
      </c>
      <c r="K132" s="5">
        <f>'Feuille saisie score '!K131</f>
        <v>19</v>
      </c>
      <c r="L132" s="5">
        <f>'Feuille saisie score '!L131</f>
        <v>5</v>
      </c>
      <c r="M132" s="5">
        <f>'Feuille saisie score '!M131</f>
        <v>20</v>
      </c>
      <c r="N132" s="5">
        <f t="shared" si="14"/>
        <v>39</v>
      </c>
    </row>
    <row r="133" spans="1:17" hidden="1">
      <c r="A133" s="172" t="s">
        <v>397</v>
      </c>
      <c r="B133" s="172" t="s">
        <v>398</v>
      </c>
      <c r="C133" s="5" t="str">
        <f t="shared" si="12"/>
        <v>PETITFRERE Olivier</v>
      </c>
      <c r="D133" s="186" t="s">
        <v>9</v>
      </c>
      <c r="E133" s="95" t="s">
        <v>10</v>
      </c>
      <c r="F133" s="16">
        <f>'joueurs  '!F132</f>
        <v>14.5</v>
      </c>
      <c r="G133" s="14" t="s">
        <v>391</v>
      </c>
      <c r="H133" s="172">
        <v>536829228</v>
      </c>
      <c r="I133" s="141" t="str">
        <f t="shared" si="13"/>
        <v>H1</v>
      </c>
      <c r="J133" s="5">
        <f>'Feuille saisie score '!J132</f>
        <v>17</v>
      </c>
      <c r="K133" s="5">
        <f>'Feuille saisie score '!K132</f>
        <v>30</v>
      </c>
      <c r="L133" s="5">
        <f>'Feuille saisie score '!L132</f>
        <v>23</v>
      </c>
      <c r="M133" s="5">
        <f>'Feuille saisie score '!M132</f>
        <v>37</v>
      </c>
      <c r="N133" s="5">
        <f t="shared" si="14"/>
        <v>67</v>
      </c>
    </row>
    <row r="134" spans="1:17" hidden="1">
      <c r="A134" s="172" t="s">
        <v>286</v>
      </c>
      <c r="B134" s="172" t="s">
        <v>287</v>
      </c>
      <c r="C134" s="5" t="str">
        <f t="shared" si="12"/>
        <v>PICARD christophe</v>
      </c>
      <c r="D134" s="186" t="s">
        <v>9</v>
      </c>
      <c r="E134" s="152" t="s">
        <v>10</v>
      </c>
      <c r="F134" s="16">
        <f>'joueurs  '!F133</f>
        <v>28.9</v>
      </c>
      <c r="G134" s="74" t="s">
        <v>276</v>
      </c>
      <c r="H134" s="192">
        <v>512647120</v>
      </c>
      <c r="I134" s="141" t="str">
        <f t="shared" si="13"/>
        <v>H3</v>
      </c>
      <c r="J134" s="5">
        <f>'Feuille saisie score '!J133</f>
        <v>5</v>
      </c>
      <c r="K134" s="5">
        <f>'Feuille saisie score '!K133</f>
        <v>27</v>
      </c>
      <c r="L134" s="5">
        <f>'Feuille saisie score '!L133</f>
        <v>7</v>
      </c>
      <c r="M134" s="5">
        <f>'Feuille saisie score '!M133</f>
        <v>31</v>
      </c>
      <c r="N134" s="5">
        <f t="shared" si="14"/>
        <v>58</v>
      </c>
    </row>
    <row r="135" spans="1:17" hidden="1">
      <c r="A135" s="174" t="s">
        <v>382</v>
      </c>
      <c r="B135" s="174" t="s">
        <v>383</v>
      </c>
      <c r="C135" s="5" t="str">
        <f t="shared" si="12"/>
        <v>PIERRE  HERVE</v>
      </c>
      <c r="D135" s="186" t="s">
        <v>9</v>
      </c>
      <c r="E135" s="157" t="s">
        <v>10</v>
      </c>
      <c r="F135" s="16">
        <f>'joueurs  '!F134</f>
        <v>17.5</v>
      </c>
      <c r="G135" s="169" t="s">
        <v>384</v>
      </c>
      <c r="H135" s="197" t="s">
        <v>385</v>
      </c>
      <c r="I135" s="141" t="str">
        <f t="shared" si="13"/>
        <v>H2</v>
      </c>
      <c r="J135" s="5">
        <f>'Feuille saisie score '!J134</f>
        <v>18</v>
      </c>
      <c r="K135" s="5">
        <f>'Feuille saisie score '!K134</f>
        <v>34</v>
      </c>
      <c r="L135" s="5">
        <f>'Feuille saisie score '!L134</f>
        <v>19</v>
      </c>
      <c r="M135" s="5">
        <f>'Feuille saisie score '!M134</f>
        <v>37</v>
      </c>
      <c r="N135" s="5">
        <f t="shared" si="14"/>
        <v>71</v>
      </c>
    </row>
    <row r="136" spans="1:17" hidden="1">
      <c r="A136" s="172" t="s">
        <v>251</v>
      </c>
      <c r="B136" s="172" t="s">
        <v>44</v>
      </c>
      <c r="C136" s="5" t="str">
        <f t="shared" si="12"/>
        <v>POULALION Fabrice</v>
      </c>
      <c r="D136" s="186" t="s">
        <v>9</v>
      </c>
      <c r="E136" s="150" t="s">
        <v>10</v>
      </c>
      <c r="F136" s="16">
        <f>'joueurs  '!F135</f>
        <v>15</v>
      </c>
      <c r="G136" s="66" t="s">
        <v>244</v>
      </c>
      <c r="H136" s="201">
        <v>522013330</v>
      </c>
      <c r="I136" s="141" t="str">
        <f t="shared" si="13"/>
        <v>H1</v>
      </c>
      <c r="J136" s="5">
        <f>'Feuille saisie score '!J135</f>
        <v>17</v>
      </c>
      <c r="K136" s="5">
        <f>'Feuille saisie score '!K135</f>
        <v>30</v>
      </c>
      <c r="L136" s="5">
        <f>'Feuille saisie score '!L135</f>
        <v>19</v>
      </c>
      <c r="M136" s="5">
        <f>'Feuille saisie score '!M135</f>
        <v>34</v>
      </c>
      <c r="N136" s="5">
        <f t="shared" si="14"/>
        <v>64</v>
      </c>
    </row>
    <row r="137" spans="1:17" hidden="1">
      <c r="A137" s="172" t="s">
        <v>318</v>
      </c>
      <c r="B137" s="172" t="s">
        <v>319</v>
      </c>
      <c r="C137" s="5" t="str">
        <f t="shared" si="12"/>
        <v>PRADERE GUILLAUME</v>
      </c>
      <c r="D137" s="186" t="s">
        <v>9</v>
      </c>
      <c r="E137" s="154" t="s">
        <v>10</v>
      </c>
      <c r="F137" s="16">
        <f>'joueurs  '!F136</f>
        <v>14.4</v>
      </c>
      <c r="G137" s="80" t="s">
        <v>306</v>
      </c>
      <c r="H137" s="195" t="s">
        <v>320</v>
      </c>
      <c r="I137" s="141" t="str">
        <f t="shared" si="13"/>
        <v>H1</v>
      </c>
      <c r="J137" s="5">
        <f>'Feuille saisie score '!J136</f>
        <v>20</v>
      </c>
      <c r="K137" s="5">
        <f>'Feuille saisie score '!K136</f>
        <v>34</v>
      </c>
      <c r="L137" s="5">
        <f>'Feuille saisie score '!L136</f>
        <v>10</v>
      </c>
      <c r="M137" s="5">
        <f>'Feuille saisie score '!M136</f>
        <v>20</v>
      </c>
      <c r="N137" s="5">
        <f t="shared" si="14"/>
        <v>54</v>
      </c>
    </row>
    <row r="138" spans="1:17" hidden="1">
      <c r="A138" s="172" t="s">
        <v>145</v>
      </c>
      <c r="B138" s="172" t="s">
        <v>146</v>
      </c>
      <c r="C138" s="5" t="str">
        <f t="shared" si="12"/>
        <v>PRAUD Michel</v>
      </c>
      <c r="D138" s="186" t="s">
        <v>9</v>
      </c>
      <c r="E138" s="144" t="s">
        <v>10</v>
      </c>
      <c r="F138" s="16">
        <f>'joueurs  '!F137</f>
        <v>39.6</v>
      </c>
      <c r="G138" s="35" t="s">
        <v>139</v>
      </c>
      <c r="H138" s="196">
        <v>43057034</v>
      </c>
      <c r="I138" s="141" t="str">
        <f t="shared" si="13"/>
        <v>H3</v>
      </c>
      <c r="J138" s="5">
        <f>'Feuille saisie score '!J137</f>
        <v>4</v>
      </c>
      <c r="K138" s="5">
        <f>'Feuille saisie score '!K137</f>
        <v>25</v>
      </c>
      <c r="L138" s="5">
        <f>'Feuille saisie score '!L137</f>
        <v>6</v>
      </c>
      <c r="M138" s="5">
        <f>'Feuille saisie score '!M137</f>
        <v>32</v>
      </c>
      <c r="N138" s="5">
        <f t="shared" si="14"/>
        <v>57</v>
      </c>
    </row>
    <row r="139" spans="1:17" hidden="1">
      <c r="A139" s="172" t="s">
        <v>281</v>
      </c>
      <c r="B139" s="172" t="s">
        <v>234</v>
      </c>
      <c r="C139" s="5" t="str">
        <f t="shared" si="12"/>
        <v>PREVOST Vincent</v>
      </c>
      <c r="D139" s="186" t="s">
        <v>9</v>
      </c>
      <c r="E139" s="152" t="s">
        <v>10</v>
      </c>
      <c r="F139" s="16">
        <f>'joueurs  '!F138</f>
        <v>37.799999999999997</v>
      </c>
      <c r="G139" s="74" t="s">
        <v>276</v>
      </c>
      <c r="H139" s="192">
        <v>511512339</v>
      </c>
      <c r="I139" s="141" t="str">
        <f t="shared" si="13"/>
        <v>H3</v>
      </c>
      <c r="J139" s="5">
        <f>'Feuille saisie score '!J138</f>
        <v>1</v>
      </c>
      <c r="K139" s="5">
        <f>'Feuille saisie score '!K138</f>
        <v>24</v>
      </c>
      <c r="L139" s="5">
        <f>'Feuille saisie score '!L138</f>
        <v>3</v>
      </c>
      <c r="M139" s="5">
        <f>'Feuille saisie score '!M138</f>
        <v>33</v>
      </c>
      <c r="N139" s="5">
        <f t="shared" si="14"/>
        <v>57</v>
      </c>
    </row>
    <row r="140" spans="1:17">
      <c r="A140" s="172" t="s">
        <v>20</v>
      </c>
      <c r="B140" s="172" t="s">
        <v>21</v>
      </c>
      <c r="C140" s="5" t="str">
        <f t="shared" si="12"/>
        <v>QUERBES Patrice</v>
      </c>
      <c r="D140" s="10" t="s">
        <v>22</v>
      </c>
      <c r="E140" s="10" t="s">
        <v>10</v>
      </c>
      <c r="F140" s="16">
        <f>'joueurs  '!F139</f>
        <v>39.4</v>
      </c>
      <c r="G140" s="163" t="s">
        <v>14</v>
      </c>
      <c r="H140" s="196">
        <v>44455352</v>
      </c>
      <c r="I140" s="141" t="str">
        <f t="shared" si="13"/>
        <v>H3</v>
      </c>
      <c r="J140" s="5">
        <f>'Feuille saisie score '!J139</f>
        <v>1</v>
      </c>
      <c r="K140" s="5">
        <f>'Feuille saisie score '!K139</f>
        <v>25</v>
      </c>
      <c r="L140" s="5">
        <f>'Feuille saisie score '!L139</f>
        <v>0</v>
      </c>
      <c r="M140" s="5">
        <f>'Feuille saisie score '!M139</f>
        <v>0</v>
      </c>
      <c r="N140" s="5">
        <f t="shared" si="14"/>
        <v>25</v>
      </c>
      <c r="P140" s="210"/>
      <c r="Q140" s="210"/>
    </row>
    <row r="141" spans="1:17" hidden="1">
      <c r="A141" s="172" t="s">
        <v>404</v>
      </c>
      <c r="B141" s="172" t="s">
        <v>405</v>
      </c>
      <c r="C141" s="5" t="str">
        <f t="shared" si="12"/>
        <v>RASANJISON Fleury</v>
      </c>
      <c r="D141" s="186" t="s">
        <v>9</v>
      </c>
      <c r="E141" s="98" t="s">
        <v>10</v>
      </c>
      <c r="F141" s="16">
        <f>'joueurs  '!F140</f>
        <v>14.9</v>
      </c>
      <c r="G141" s="87" t="s">
        <v>406</v>
      </c>
      <c r="H141" s="201">
        <v>534037319</v>
      </c>
      <c r="I141" s="141" t="str">
        <f t="shared" si="13"/>
        <v>H1</v>
      </c>
      <c r="J141" s="5">
        <f>'Feuille saisie score '!J140</f>
        <v>20</v>
      </c>
      <c r="K141" s="5">
        <f>'Feuille saisie score '!K140</f>
        <v>36</v>
      </c>
      <c r="L141" s="5">
        <f>'Feuille saisie score '!L140</f>
        <v>16</v>
      </c>
      <c r="M141" s="5">
        <f>'Feuille saisie score '!M140</f>
        <v>29</v>
      </c>
      <c r="N141" s="5">
        <f t="shared" si="14"/>
        <v>65</v>
      </c>
    </row>
    <row r="142" spans="1:17" hidden="1">
      <c r="A142" s="172" t="s">
        <v>347</v>
      </c>
      <c r="B142" s="172" t="s">
        <v>348</v>
      </c>
      <c r="C142" s="5" t="str">
        <f t="shared" si="12"/>
        <v>REIS NATHALIE</v>
      </c>
      <c r="D142" s="186" t="s">
        <v>9</v>
      </c>
      <c r="E142" s="145" t="s">
        <v>19</v>
      </c>
      <c r="F142" s="16">
        <f>'joueurs  '!F141</f>
        <v>43.4</v>
      </c>
      <c r="G142" s="89" t="s">
        <v>341</v>
      </c>
      <c r="H142" s="192">
        <v>43027342</v>
      </c>
      <c r="I142" s="141" t="str">
        <f t="shared" si="13"/>
        <v>F2</v>
      </c>
      <c r="J142" s="5">
        <f>'Feuille saisie score '!J141</f>
        <v>8</v>
      </c>
      <c r="K142" s="5">
        <f>'Feuille saisie score '!K141</f>
        <v>38</v>
      </c>
      <c r="L142" s="5">
        <f>'Feuille saisie score '!L141</f>
        <v>3</v>
      </c>
      <c r="M142" s="5">
        <f>'Feuille saisie score '!M141</f>
        <v>30</v>
      </c>
      <c r="N142" s="5">
        <f t="shared" si="14"/>
        <v>68</v>
      </c>
    </row>
    <row r="143" spans="1:17" ht="15.75" hidden="1">
      <c r="A143" s="173" t="s">
        <v>208</v>
      </c>
      <c r="B143" s="173" t="s">
        <v>209</v>
      </c>
      <c r="C143" s="5" t="str">
        <f t="shared" ref="C143:C174" si="15">A143&amp;" "&amp;B143</f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ref="I143:I152" si="16">IF(E143="H",IF(F143&lt;15.5,"H1",IF(F143&lt;24.5,"H2","H3")),IF(E143="F",IF(F143&lt;24.5,"F1","F2"),""))</f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ref="N143:N174" si="17">K143+M143</f>
        <v>59</v>
      </c>
    </row>
    <row r="144" spans="1:17" hidden="1">
      <c r="A144" s="174" t="s">
        <v>305</v>
      </c>
      <c r="B144" s="174" t="s">
        <v>263</v>
      </c>
      <c r="C144" s="5" t="str">
        <f t="shared" si="15"/>
        <v>REVEL STEPHANE</v>
      </c>
      <c r="D144" s="186" t="s">
        <v>9</v>
      </c>
      <c r="E144" s="154" t="s">
        <v>10</v>
      </c>
      <c r="F144" s="16">
        <f>'joueurs  '!F143</f>
        <v>19.8</v>
      </c>
      <c r="G144" s="80" t="s">
        <v>306</v>
      </c>
      <c r="H144" s="195" t="s">
        <v>307</v>
      </c>
      <c r="I144" s="141" t="str">
        <f t="shared" si="16"/>
        <v>H2</v>
      </c>
      <c r="J144" s="5">
        <f>'Feuille saisie score '!J143</f>
        <v>14</v>
      </c>
      <c r="K144" s="5">
        <f>'Feuille saisie score '!K143</f>
        <v>33</v>
      </c>
      <c r="L144" s="5">
        <f>'Feuille saisie score '!L143</f>
        <v>16</v>
      </c>
      <c r="M144" s="5">
        <f>'Feuille saisie score '!M143</f>
        <v>35</v>
      </c>
      <c r="N144" s="5">
        <f t="shared" si="17"/>
        <v>68</v>
      </c>
    </row>
    <row r="145" spans="1:16" hidden="1">
      <c r="A145" s="172" t="s">
        <v>267</v>
      </c>
      <c r="B145" s="172" t="s">
        <v>268</v>
      </c>
      <c r="C145" s="5" t="str">
        <f t="shared" si="15"/>
        <v>REVENU SYLVAIN</v>
      </c>
      <c r="D145" s="186" t="s">
        <v>9</v>
      </c>
      <c r="E145" s="151" t="s">
        <v>10</v>
      </c>
      <c r="F145" s="16">
        <f>'joueurs  '!F144</f>
        <v>22.5</v>
      </c>
      <c r="G145" s="71" t="s">
        <v>264</v>
      </c>
      <c r="H145" s="192">
        <v>547637245</v>
      </c>
      <c r="I145" s="141" t="str">
        <f t="shared" si="16"/>
        <v>H2</v>
      </c>
      <c r="J145" s="5">
        <f>'Feuille saisie score '!J144</f>
        <v>11</v>
      </c>
      <c r="K145" s="5">
        <f>'Feuille saisie score '!K144</f>
        <v>27</v>
      </c>
      <c r="L145" s="5">
        <f>'Feuille saisie score '!L144</f>
        <v>9</v>
      </c>
      <c r="M145" s="5">
        <f>'Feuille saisie score '!M144</f>
        <v>24</v>
      </c>
      <c r="N145" s="5">
        <f t="shared" si="17"/>
        <v>51</v>
      </c>
    </row>
    <row r="146" spans="1:16" hidden="1">
      <c r="A146" s="172" t="s">
        <v>267</v>
      </c>
      <c r="B146" s="172" t="s">
        <v>270</v>
      </c>
      <c r="C146" s="5" t="str">
        <f t="shared" si="15"/>
        <v>REVENU LAURA</v>
      </c>
      <c r="D146" s="151" t="s">
        <v>22</v>
      </c>
      <c r="E146" s="151" t="s">
        <v>19</v>
      </c>
      <c r="F146" s="16">
        <f>'joueurs  '!F145</f>
        <v>40.1</v>
      </c>
      <c r="G146" s="71" t="s">
        <v>264</v>
      </c>
      <c r="H146" s="192">
        <v>514130362</v>
      </c>
      <c r="I146" s="141" t="str">
        <f t="shared" si="16"/>
        <v>F2</v>
      </c>
      <c r="J146" s="5">
        <f>'Feuille saisie score '!J145</f>
        <v>6</v>
      </c>
      <c r="K146" s="5">
        <f>'Feuille saisie score '!K145</f>
        <v>31</v>
      </c>
      <c r="L146" s="5">
        <f>'Feuille saisie score '!L145</f>
        <v>7</v>
      </c>
      <c r="M146" s="5">
        <f>'Feuille saisie score '!M145</f>
        <v>20</v>
      </c>
      <c r="N146" s="5">
        <f t="shared" si="17"/>
        <v>51</v>
      </c>
    </row>
    <row r="147" spans="1:16" hidden="1">
      <c r="A147" s="172" t="s">
        <v>351</v>
      </c>
      <c r="B147" s="172" t="s">
        <v>346</v>
      </c>
      <c r="C147" s="5" t="str">
        <f t="shared" si="15"/>
        <v>REYJAL THIERRY</v>
      </c>
      <c r="D147" s="186" t="s">
        <v>9</v>
      </c>
      <c r="E147" s="145" t="s">
        <v>10</v>
      </c>
      <c r="F147" s="16">
        <f>'joueurs  '!F146</f>
        <v>27.2</v>
      </c>
      <c r="G147" s="89" t="s">
        <v>341</v>
      </c>
      <c r="H147" s="192">
        <v>520733191</v>
      </c>
      <c r="I147" s="141" t="str">
        <f t="shared" si="16"/>
        <v>H3</v>
      </c>
      <c r="J147" s="5">
        <f>'Feuille saisie score '!J146</f>
        <v>14</v>
      </c>
      <c r="K147" s="5">
        <f>'Feuille saisie score '!K146</f>
        <v>42</v>
      </c>
      <c r="L147" s="5">
        <f>'Feuille saisie score '!L146</f>
        <v>9</v>
      </c>
      <c r="M147" s="5">
        <f>'Feuille saisie score '!M146</f>
        <v>31</v>
      </c>
      <c r="N147" s="5">
        <f t="shared" si="17"/>
        <v>73</v>
      </c>
    </row>
    <row r="148" spans="1:16" hidden="1">
      <c r="A148" s="172" t="s">
        <v>354</v>
      </c>
      <c r="B148" s="172" t="s">
        <v>355</v>
      </c>
      <c r="C148" s="5" t="str">
        <f t="shared" si="15"/>
        <v>RICHARD PASCAL</v>
      </c>
      <c r="D148" s="186" t="s">
        <v>9</v>
      </c>
      <c r="E148" s="145" t="s">
        <v>10</v>
      </c>
      <c r="F148" s="16">
        <f>'joueurs  '!F147</f>
        <v>27.6</v>
      </c>
      <c r="G148" s="89" t="s">
        <v>341</v>
      </c>
      <c r="H148" s="192">
        <v>516473060</v>
      </c>
      <c r="I148" s="141" t="str">
        <f t="shared" si="16"/>
        <v>H3</v>
      </c>
      <c r="J148" s="5">
        <f>'Feuille saisie score '!J147</f>
        <v>10</v>
      </c>
      <c r="K148" s="5">
        <f>'Feuille saisie score '!K147</f>
        <v>32</v>
      </c>
      <c r="L148" s="5">
        <f>'Feuille saisie score '!L147</f>
        <v>9</v>
      </c>
      <c r="M148" s="5">
        <f>'Feuille saisie score '!M147</f>
        <v>33</v>
      </c>
      <c r="N148" s="5">
        <f t="shared" si="17"/>
        <v>65</v>
      </c>
    </row>
    <row r="149" spans="1:16" hidden="1">
      <c r="A149" s="174" t="s">
        <v>226</v>
      </c>
      <c r="B149" s="174" t="s">
        <v>227</v>
      </c>
      <c r="C149" s="5" t="str">
        <f t="shared" si="15"/>
        <v>ROLLAND Gautier</v>
      </c>
      <c r="D149" s="186" t="s">
        <v>9</v>
      </c>
      <c r="E149" s="62" t="s">
        <v>10</v>
      </c>
      <c r="F149" s="16">
        <f>'joueurs  '!F148</f>
        <v>22.5</v>
      </c>
      <c r="G149" s="61" t="s">
        <v>228</v>
      </c>
      <c r="H149" s="192">
        <v>528886226</v>
      </c>
      <c r="I149" s="141" t="str">
        <f t="shared" si="16"/>
        <v>H2</v>
      </c>
      <c r="J149" s="5">
        <f>'Feuille saisie score '!J148</f>
        <v>15</v>
      </c>
      <c r="K149" s="5">
        <f>'Feuille saisie score '!K148</f>
        <v>32</v>
      </c>
      <c r="L149" s="5">
        <f>'Feuille saisie score '!L148</f>
        <v>13</v>
      </c>
      <c r="M149" s="5">
        <f>'Feuille saisie score '!M148</f>
        <v>31</v>
      </c>
      <c r="N149" s="5">
        <f t="shared" si="17"/>
        <v>63</v>
      </c>
    </row>
    <row r="150" spans="1:16" ht="15.75" hidden="1">
      <c r="A150" s="175" t="s">
        <v>183</v>
      </c>
      <c r="B150" s="175" t="s">
        <v>184</v>
      </c>
      <c r="C150" s="5" t="str">
        <f t="shared" si="15"/>
        <v>ROUGER ISABELLE</v>
      </c>
      <c r="D150" s="187" t="s">
        <v>9</v>
      </c>
      <c r="E150" s="147" t="s">
        <v>19</v>
      </c>
      <c r="F150" s="16">
        <f>'joueurs  '!F149</f>
        <v>23.6</v>
      </c>
      <c r="G150" s="74" t="s">
        <v>156</v>
      </c>
      <c r="H150" s="200" t="s">
        <v>186</v>
      </c>
      <c r="I150" s="141" t="str">
        <f t="shared" si="16"/>
        <v>F1</v>
      </c>
      <c r="J150" s="5">
        <f>'Feuille saisie score '!J149</f>
        <v>9</v>
      </c>
      <c r="K150" s="5">
        <f>'Feuille saisie score '!K149</f>
        <v>28</v>
      </c>
      <c r="L150" s="5">
        <f>'Feuille saisie score '!L149</f>
        <v>17</v>
      </c>
      <c r="M150" s="5">
        <f>'Feuille saisie score '!M149</f>
        <v>36</v>
      </c>
      <c r="N150" s="5">
        <f t="shared" si="17"/>
        <v>64</v>
      </c>
    </row>
    <row r="151" spans="1:16" hidden="1">
      <c r="A151" s="172" t="s">
        <v>43</v>
      </c>
      <c r="B151" s="172" t="s">
        <v>44</v>
      </c>
      <c r="C151" s="5" t="str">
        <f t="shared" si="15"/>
        <v>SAINT-ETIENNE Fabrice</v>
      </c>
      <c r="D151" s="186" t="s">
        <v>9</v>
      </c>
      <c r="E151" s="10" t="s">
        <v>10</v>
      </c>
      <c r="F151" s="16">
        <f>'joueurs  '!F150</f>
        <v>45.1</v>
      </c>
      <c r="G151" s="163" t="s">
        <v>14</v>
      </c>
      <c r="H151" s="192">
        <v>47460374</v>
      </c>
      <c r="I151" s="141" t="str">
        <f t="shared" si="16"/>
        <v>H3</v>
      </c>
      <c r="J151" s="5">
        <f>'Feuille saisie score '!J150</f>
        <v>8</v>
      </c>
      <c r="K151" s="5">
        <f>'Feuille saisie score '!K150</f>
        <v>28</v>
      </c>
      <c r="L151" s="5">
        <f>'Feuille saisie score '!L150</f>
        <v>4</v>
      </c>
      <c r="M151" s="5">
        <f>'Feuille saisie score '!M150</f>
        <v>37</v>
      </c>
      <c r="N151" s="5">
        <f t="shared" si="17"/>
        <v>65</v>
      </c>
    </row>
    <row r="152" spans="1:16">
      <c r="A152" s="172" t="s">
        <v>411</v>
      </c>
      <c r="B152" s="172" t="s">
        <v>412</v>
      </c>
      <c r="C152" s="5" t="str">
        <f t="shared" si="15"/>
        <v>JACOB sebastien</v>
      </c>
      <c r="D152" s="160" t="s">
        <v>22</v>
      </c>
      <c r="E152" s="160" t="s">
        <v>10</v>
      </c>
      <c r="F152" s="16">
        <f>'joueurs  '!F84</f>
        <v>18.100000000000001</v>
      </c>
      <c r="G152" s="170" t="s">
        <v>410</v>
      </c>
      <c r="H152" s="172">
        <v>45373347</v>
      </c>
      <c r="I152" s="141" t="str">
        <f t="shared" si="16"/>
        <v>H2</v>
      </c>
      <c r="J152" s="5">
        <f>'Feuille saisie score '!J84</f>
        <v>0</v>
      </c>
      <c r="K152" s="5">
        <f>'Feuille saisie score '!K84</f>
        <v>0</v>
      </c>
      <c r="L152" s="5">
        <f>'Feuille saisie score '!L84</f>
        <v>7</v>
      </c>
      <c r="M152" s="5">
        <f>'Feuille saisie score '!M84</f>
        <v>17</v>
      </c>
      <c r="N152" s="5">
        <f t="shared" si="17"/>
        <v>17</v>
      </c>
      <c r="P152" s="210"/>
    </row>
    <row r="153" spans="1:16" hidden="1">
      <c r="A153" s="172" t="s">
        <v>61</v>
      </c>
      <c r="B153" s="172" t="s">
        <v>62</v>
      </c>
      <c r="C153" s="5" t="str">
        <f t="shared" ref="C153:C169" si="18">A153&amp;" "&amp;B153</f>
        <v>SBERRO Sandra</v>
      </c>
      <c r="D153" s="186" t="s">
        <v>9</v>
      </c>
      <c r="E153" s="95" t="s">
        <v>19</v>
      </c>
      <c r="F153" s="16">
        <f>'joueurs  '!F152</f>
        <v>39.799999999999997</v>
      </c>
      <c r="G153" s="14" t="s">
        <v>60</v>
      </c>
      <c r="H153" s="192">
        <v>541155259</v>
      </c>
      <c r="I153" s="141" t="str">
        <f t="shared" ref="I153:I169" si="19">IF(E153="H",IF(F153&lt;15.5,"H1",IF(F153&lt;24.5,"H2","H3")),IF(E153="F",IF(F153&lt;24.5,"F1","F2"),""))</f>
        <v>F2</v>
      </c>
      <c r="J153" s="5">
        <f>'Feuille saisie score '!J152</f>
        <v>10</v>
      </c>
      <c r="K153" s="5">
        <f>'Feuille saisie score '!K152</f>
        <v>43</v>
      </c>
      <c r="L153" s="5">
        <f>'Feuille saisie score '!L152</f>
        <v>8</v>
      </c>
      <c r="M153" s="5">
        <f>'Feuille saisie score '!M152</f>
        <v>32</v>
      </c>
      <c r="N153" s="5">
        <f t="shared" ref="N153:N169" si="20">K153+M153</f>
        <v>75</v>
      </c>
    </row>
    <row r="154" spans="1:16" hidden="1">
      <c r="A154" s="174" t="s">
        <v>399</v>
      </c>
      <c r="B154" s="174" t="s">
        <v>400</v>
      </c>
      <c r="C154" s="5" t="str">
        <f t="shared" si="18"/>
        <v>SEMBLAT Charles Carol</v>
      </c>
      <c r="D154" s="186" t="s">
        <v>9</v>
      </c>
      <c r="E154" s="95" t="s">
        <v>10</v>
      </c>
      <c r="F154" s="16">
        <f>'joueurs  '!F153</f>
        <v>18.7</v>
      </c>
      <c r="G154" s="14" t="s">
        <v>391</v>
      </c>
      <c r="H154" s="197" t="s">
        <v>401</v>
      </c>
      <c r="I154" s="141" t="str">
        <f t="shared" si="19"/>
        <v>H2</v>
      </c>
      <c r="J154" s="5">
        <f>'Feuille saisie score '!J153</f>
        <v>19</v>
      </c>
      <c r="K154" s="5">
        <f>'Feuille saisie score '!K153</f>
        <v>36</v>
      </c>
      <c r="L154" s="5">
        <f>'Feuille saisie score '!L153</f>
        <v>11</v>
      </c>
      <c r="M154" s="5">
        <f>'Feuille saisie score '!M153</f>
        <v>27</v>
      </c>
      <c r="N154" s="5">
        <f t="shared" si="20"/>
        <v>63</v>
      </c>
    </row>
    <row r="155" spans="1:16" hidden="1">
      <c r="A155" s="172" t="s">
        <v>288</v>
      </c>
      <c r="B155" s="172" t="s">
        <v>289</v>
      </c>
      <c r="C155" s="5" t="str">
        <f t="shared" si="18"/>
        <v>SIMON nicolas</v>
      </c>
      <c r="D155" s="186" t="s">
        <v>9</v>
      </c>
      <c r="E155" s="152" t="s">
        <v>10</v>
      </c>
      <c r="F155" s="16">
        <f>'joueurs  '!F154</f>
        <v>11.3</v>
      </c>
      <c r="G155" s="74" t="s">
        <v>276</v>
      </c>
      <c r="H155" s="192">
        <v>513093217</v>
      </c>
      <c r="I155" s="141" t="str">
        <f t="shared" si="19"/>
        <v>H1</v>
      </c>
      <c r="J155" s="5">
        <f>'Feuille saisie score '!J154</f>
        <v>13</v>
      </c>
      <c r="K155" s="5">
        <f>'Feuille saisie score '!K154</f>
        <v>21</v>
      </c>
      <c r="L155" s="5">
        <f>'Feuille saisie score '!L154</f>
        <v>10</v>
      </c>
      <c r="M155" s="5">
        <f>'Feuille saisie score '!M154</f>
        <v>24</v>
      </c>
      <c r="N155" s="5">
        <f t="shared" si="20"/>
        <v>45</v>
      </c>
    </row>
    <row r="156" spans="1:16" hidden="1">
      <c r="A156" s="174" t="s">
        <v>333</v>
      </c>
      <c r="B156" s="174" t="s">
        <v>334</v>
      </c>
      <c r="C156" s="5" t="str">
        <f t="shared" si="18"/>
        <v>SOURIE Jean-Louis</v>
      </c>
      <c r="D156" s="190" t="s">
        <v>9</v>
      </c>
      <c r="E156" s="155" t="s">
        <v>10</v>
      </c>
      <c r="F156" s="16">
        <f>'joueurs  '!F155</f>
        <v>11.4</v>
      </c>
      <c r="G156" s="83" t="s">
        <v>335</v>
      </c>
      <c r="H156" s="192">
        <v>520481098</v>
      </c>
      <c r="I156" s="141" t="str">
        <f t="shared" si="19"/>
        <v>H1</v>
      </c>
      <c r="J156" s="5">
        <f>'Feuille saisie score '!J155</f>
        <v>20</v>
      </c>
      <c r="K156" s="5">
        <f>'Feuille saisie score '!K155</f>
        <v>32</v>
      </c>
      <c r="L156" s="5">
        <f>'Feuille saisie score '!L155</f>
        <v>21</v>
      </c>
      <c r="M156" s="5">
        <f>'Feuille saisie score '!M155</f>
        <v>32</v>
      </c>
      <c r="N156" s="5">
        <f t="shared" si="20"/>
        <v>64</v>
      </c>
    </row>
    <row r="157" spans="1:16" hidden="1">
      <c r="A157" s="172" t="s">
        <v>134</v>
      </c>
      <c r="B157" s="172" t="s">
        <v>135</v>
      </c>
      <c r="C157" s="5" t="str">
        <f t="shared" si="18"/>
        <v>TARDY Yanne</v>
      </c>
      <c r="D157" s="186" t="s">
        <v>9</v>
      </c>
      <c r="E157" s="143" t="s">
        <v>10</v>
      </c>
      <c r="F157" s="16">
        <f>'joueurs  '!F156</f>
        <v>30.3</v>
      </c>
      <c r="G157" s="32" t="s">
        <v>128</v>
      </c>
      <c r="H157" s="192">
        <v>525919240</v>
      </c>
      <c r="I157" s="141" t="str">
        <f t="shared" si="19"/>
        <v>H3</v>
      </c>
      <c r="J157" s="5">
        <f>'Feuille saisie score '!J156</f>
        <v>6</v>
      </c>
      <c r="K157" s="5">
        <f>'Feuille saisie score '!K156</f>
        <v>19</v>
      </c>
      <c r="L157" s="5">
        <f>'Feuille saisie score '!L156</f>
        <v>2</v>
      </c>
      <c r="M157" s="5">
        <f>'Feuille saisie score '!M156</f>
        <v>18</v>
      </c>
      <c r="N157" s="5">
        <f t="shared" si="20"/>
        <v>37</v>
      </c>
    </row>
    <row r="158" spans="1:16" hidden="1">
      <c r="A158" s="172" t="s">
        <v>328</v>
      </c>
      <c r="B158" s="172" t="s">
        <v>329</v>
      </c>
      <c r="C158" s="5" t="str">
        <f t="shared" si="18"/>
        <v>TOLINOS André</v>
      </c>
      <c r="D158" s="186" t="s">
        <v>9</v>
      </c>
      <c r="E158" s="144" t="s">
        <v>10</v>
      </c>
      <c r="F158" s="16">
        <f>'joueurs  '!F157</f>
        <v>22</v>
      </c>
      <c r="G158" s="35" t="s">
        <v>323</v>
      </c>
      <c r="H158" s="192">
        <v>515489091</v>
      </c>
      <c r="I158" s="141" t="str">
        <f t="shared" si="19"/>
        <v>H2</v>
      </c>
      <c r="J158" s="5">
        <f>'Feuille saisie score '!J157</f>
        <v>7</v>
      </c>
      <c r="K158" s="5">
        <f>'Feuille saisie score '!K157</f>
        <v>25</v>
      </c>
      <c r="L158" s="5">
        <f>'Feuille saisie score '!L157</f>
        <v>6</v>
      </c>
      <c r="M158" s="5">
        <f>'Feuille saisie score '!M157</f>
        <v>21</v>
      </c>
      <c r="N158" s="5">
        <f t="shared" si="20"/>
        <v>46</v>
      </c>
    </row>
    <row r="159" spans="1:16" hidden="1">
      <c r="A159" s="172" t="s">
        <v>67</v>
      </c>
      <c r="B159" s="172" t="s">
        <v>68</v>
      </c>
      <c r="C159" s="5" t="str">
        <f t="shared" si="18"/>
        <v>TOMINE Sébastien</v>
      </c>
      <c r="D159" s="186" t="s">
        <v>9</v>
      </c>
      <c r="E159" s="95" t="s">
        <v>10</v>
      </c>
      <c r="F159" s="16">
        <f>'joueurs  '!F158</f>
        <v>37.4</v>
      </c>
      <c r="G159" s="14" t="s">
        <v>60</v>
      </c>
      <c r="H159" s="192">
        <v>517701383</v>
      </c>
      <c r="I159" s="141" t="str">
        <f t="shared" si="19"/>
        <v>H3</v>
      </c>
      <c r="J159" s="5">
        <f>'Feuille saisie score '!J158</f>
        <v>14</v>
      </c>
      <c r="K159" s="5">
        <f>'Feuille saisie score '!K158</f>
        <v>52</v>
      </c>
      <c r="L159" s="5">
        <f>'Feuille saisie score '!L158</f>
        <v>20</v>
      </c>
      <c r="M159" s="5">
        <f>'Feuille saisie score '!M158</f>
        <v>58</v>
      </c>
      <c r="N159" s="5">
        <f t="shared" si="20"/>
        <v>110</v>
      </c>
    </row>
    <row r="160" spans="1:16" hidden="1">
      <c r="A160" s="174" t="s">
        <v>363</v>
      </c>
      <c r="B160" s="174" t="s">
        <v>364</v>
      </c>
      <c r="C160" s="5" t="str">
        <f t="shared" si="18"/>
        <v>VAN LABEKE JULIEN</v>
      </c>
      <c r="D160" s="186" t="s">
        <v>9</v>
      </c>
      <c r="E160" s="156" t="s">
        <v>10</v>
      </c>
      <c r="F160" s="16">
        <f>'joueurs  '!F159</f>
        <v>15.8</v>
      </c>
      <c r="G160" s="90" t="s">
        <v>365</v>
      </c>
      <c r="H160" s="172">
        <v>540404133</v>
      </c>
      <c r="I160" s="141" t="str">
        <f t="shared" si="19"/>
        <v>H2</v>
      </c>
      <c r="J160" s="5">
        <f>'Feuille saisie score '!J159</f>
        <v>11</v>
      </c>
      <c r="K160" s="5">
        <f>'Feuille saisie score '!K159</f>
        <v>23</v>
      </c>
      <c r="L160" s="5">
        <f>'Feuille saisie score '!L159</f>
        <v>14</v>
      </c>
      <c r="M160" s="5">
        <f>'Feuille saisie score '!M159</f>
        <v>27</v>
      </c>
      <c r="N160" s="5">
        <f t="shared" si="20"/>
        <v>50</v>
      </c>
    </row>
    <row r="161" spans="1:16" hidden="1">
      <c r="A161" s="172" t="s">
        <v>368</v>
      </c>
      <c r="B161" s="172" t="s">
        <v>268</v>
      </c>
      <c r="C161" s="5" t="str">
        <f t="shared" si="18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19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20"/>
        <v>45</v>
      </c>
    </row>
    <row r="162" spans="1:16" ht="15.75" hidden="1">
      <c r="A162" s="175" t="s">
        <v>92</v>
      </c>
      <c r="B162" s="175" t="s">
        <v>93</v>
      </c>
      <c r="C162" s="5" t="str">
        <f t="shared" si="18"/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 t="shared" si="19"/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 t="shared" si="20"/>
        <v>74</v>
      </c>
    </row>
    <row r="163" spans="1:16" hidden="1">
      <c r="A163" s="172" t="s">
        <v>332</v>
      </c>
      <c r="B163" s="172" t="s">
        <v>106</v>
      </c>
      <c r="C163" s="5" t="str">
        <f t="shared" si="18"/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 t="shared" si="19"/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 t="shared" si="20"/>
        <v>75</v>
      </c>
    </row>
    <row r="164" spans="1:16" hidden="1">
      <c r="A164" s="172" t="s">
        <v>371</v>
      </c>
      <c r="B164" s="172" t="s">
        <v>372</v>
      </c>
      <c r="C164" s="5" t="str">
        <f t="shared" si="18"/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 t="shared" si="19"/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 t="shared" si="20"/>
        <v>52</v>
      </c>
    </row>
    <row r="165" spans="1:16" hidden="1">
      <c r="A165" s="172" t="s">
        <v>279</v>
      </c>
      <c r="B165" s="172" t="s">
        <v>280</v>
      </c>
      <c r="C165" s="5" t="str">
        <f t="shared" si="18"/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 t="shared" si="19"/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 t="shared" si="20"/>
        <v>61</v>
      </c>
    </row>
    <row r="166" spans="1:16" hidden="1">
      <c r="A166" s="172" t="s">
        <v>402</v>
      </c>
      <c r="B166" s="172" t="s">
        <v>50</v>
      </c>
      <c r="C166" s="5" t="str">
        <f t="shared" si="18"/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 t="shared" si="19"/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 t="shared" si="20"/>
        <v>55</v>
      </c>
    </row>
    <row r="167" spans="1:16" ht="15.75" hidden="1">
      <c r="A167" s="185" t="s">
        <v>75</v>
      </c>
      <c r="B167" s="185" t="s">
        <v>76</v>
      </c>
      <c r="C167" s="5" t="str">
        <f t="shared" si="18"/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si="19"/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si="20"/>
        <v>49</v>
      </c>
    </row>
    <row r="168" spans="1:16" hidden="1">
      <c r="A168" s="177" t="s">
        <v>302</v>
      </c>
      <c r="B168" s="177" t="s">
        <v>303</v>
      </c>
      <c r="C168" s="5" t="str">
        <f t="shared" si="18"/>
        <v>ZACCAGNINO Sylvie</v>
      </c>
      <c r="D168" s="188" t="s">
        <v>9</v>
      </c>
      <c r="E168" s="153" t="s">
        <v>19</v>
      </c>
      <c r="F168" s="16">
        <f>'joueurs  '!F167</f>
        <v>23.3</v>
      </c>
      <c r="G168" s="14" t="s">
        <v>298</v>
      </c>
      <c r="H168" s="192">
        <v>513819335</v>
      </c>
      <c r="I168" s="141" t="str">
        <f t="shared" si="19"/>
        <v>F1</v>
      </c>
      <c r="J168" s="5">
        <f>'Feuille saisie score '!J167</f>
        <v>9</v>
      </c>
      <c r="K168" s="5">
        <f>'Feuille saisie score '!K167</f>
        <v>28</v>
      </c>
      <c r="L168" s="5">
        <f>'Feuille saisie score '!L167</f>
        <v>14</v>
      </c>
      <c r="M168" s="5">
        <f>'Feuille saisie score '!M167</f>
        <v>36</v>
      </c>
      <c r="N168" s="5">
        <f t="shared" si="20"/>
        <v>64</v>
      </c>
    </row>
    <row r="169" spans="1:16" hidden="1">
      <c r="A169" s="172" t="s">
        <v>235</v>
      </c>
      <c r="B169" s="172" t="s">
        <v>236</v>
      </c>
      <c r="C169" s="5" t="str">
        <f t="shared" si="18"/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si="19"/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si="20"/>
        <v>54</v>
      </c>
    </row>
    <row r="170" spans="1:16">
      <c r="P170" s="210"/>
    </row>
  </sheetData>
  <autoFilter ref="A2:N169">
    <filterColumn colId="3">
      <filters>
        <filter val="E"/>
      </filters>
    </filterColumn>
    <filterColumn colId="4">
      <filters>
        <filter val="H"/>
      </filters>
    </filterColumn>
    <sortState ref="A15:N152">
      <sortCondition descending="1" ref="N2:N169"/>
    </sortState>
  </autoFilter>
  <mergeCells count="1">
    <mergeCell ref="C1:G1"/>
  </mergeCells>
  <conditionalFormatting sqref="I2:I1048576">
    <cfRule type="cellIs" dxfId="118" priority="5" operator="equal">
      <formula>"F2"</formula>
    </cfRule>
    <cfRule type="cellIs" dxfId="117" priority="6" operator="equal">
      <formula>"F1"</formula>
    </cfRule>
    <cfRule type="cellIs" dxfId="116" priority="7" operator="equal">
      <formula>"H3"</formula>
    </cfRule>
    <cfRule type="cellIs" dxfId="115" priority="8" operator="equal">
      <formula>"H2"</formula>
    </cfRule>
    <cfRule type="cellIs" dxfId="114" priority="9" operator="equal">
      <formula>"H1"</formula>
    </cfRule>
  </conditionalFormatting>
  <conditionalFormatting sqref="D2:D1048576">
    <cfRule type="cellIs" dxfId="113" priority="4" operator="equal">
      <formula>"E"</formula>
    </cfRule>
  </conditionalFormatting>
  <conditionalFormatting sqref="E2:E1048576">
    <cfRule type="cellIs" dxfId="112" priority="1" operator="equal">
      <formula>"H"</formula>
    </cfRule>
    <cfRule type="cellIs" dxfId="111" priority="2" operator="equal">
      <formula>"F"</formula>
    </cfRule>
    <cfRule type="cellIs" priority="3" operator="equal">
      <formula>"F"</formula>
    </cfRule>
  </conditionalFormatting>
  <dataValidations count="3">
    <dataValidation type="list" allowBlank="1" showInputMessage="1" showErrorMessage="1" sqref="D122:D138 D161:D167 D51:D63 D144:D158 D3:D31 D81:D117">
      <formula1>"S,E"</formula1>
    </dataValidation>
    <dataValidation type="list" allowBlank="1" showInputMessage="1" showErrorMessage="1" sqref="E168:E169 E122:E141 E51:E63 E144:E166 E3:E31 E81:E117">
      <formula1>"F,H"</formula1>
    </dataValidation>
    <dataValidation allowBlank="1" showInputMessage="1" showErrorMessage="1" errorTitle="mauvaise saisie" error="F pour Femme_x000a_H pour Homme" promptTitle="SAISIE OBLIGATOIRE SVP" prompt="merci !" sqref="E142:E143"/>
  </dataValidation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72"/>
  <sheetViews>
    <sheetView topLeftCell="C2" workbookViewId="0">
      <selection activeCell="C61" sqref="C61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6" max="6" width="11.42578125" customWidth="1"/>
    <col min="7" max="7" width="12" customWidth="1"/>
    <col min="8" max="8" width="11.42578125" hidden="1" customWidth="1"/>
    <col min="9" max="9" width="7.7109375" customWidth="1"/>
    <col min="10" max="10" width="17.28515625" customWidth="1"/>
    <col min="11" max="11" width="17.42578125" hidden="1" customWidth="1"/>
    <col min="12" max="12" width="17.42578125" customWidth="1"/>
    <col min="13" max="13" width="15" hidden="1" customWidth="1"/>
    <col min="14" max="14" width="16.28515625" customWidth="1"/>
    <col min="16" max="16" width="12.5703125" customWidth="1"/>
    <col min="18" max="18" width="16.42578125" customWidth="1"/>
    <col min="19" max="19" width="16.7109375" customWidth="1"/>
    <col min="20" max="20" width="14.7109375" customWidth="1"/>
  </cols>
  <sheetData>
    <row r="1" spans="1:20" ht="111.75" customHeight="1" thickBot="1">
      <c r="C1" s="321" t="s">
        <v>466</v>
      </c>
      <c r="D1" s="322"/>
      <c r="E1" s="322"/>
      <c r="F1" s="322"/>
      <c r="G1" s="322"/>
      <c r="H1" s="229"/>
      <c r="I1" s="229"/>
      <c r="J1" s="231" t="s">
        <v>447</v>
      </c>
      <c r="K1" s="229"/>
      <c r="L1" s="231" t="s">
        <v>447</v>
      </c>
      <c r="M1" s="232"/>
      <c r="N1" s="228"/>
    </row>
    <row r="2" spans="1:20" ht="89.25" customHeight="1" thickBo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0" t="s">
        <v>456</v>
      </c>
      <c r="P2" s="236" t="s">
        <v>5</v>
      </c>
      <c r="Q2" s="237" t="s">
        <v>456</v>
      </c>
      <c r="R2" s="241" t="s">
        <v>468</v>
      </c>
      <c r="T2" s="245" t="s">
        <v>472</v>
      </c>
    </row>
    <row r="3" spans="1:20" ht="15.75" hidden="1" thickBot="1">
      <c r="A3" s="172" t="s">
        <v>369</v>
      </c>
      <c r="B3" s="172" t="s">
        <v>370</v>
      </c>
      <c r="C3" s="5" t="str">
        <f t="shared" ref="C3:C13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13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J3+L3</f>
        <v>24</v>
      </c>
      <c r="R3" t="str">
        <f t="shared" ref="R3:R34" si="2">IF(Q3="","",RANK(Q3,$Q$3:$Q$169,0))</f>
        <v/>
      </c>
    </row>
    <row r="4" spans="1:20" ht="15.75" hidden="1" thickBot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13" si="3">J4+L4</f>
        <v>10</v>
      </c>
      <c r="R4" t="str">
        <f t="shared" si="2"/>
        <v/>
      </c>
    </row>
    <row r="5" spans="1:20" ht="15.75" hidden="1" thickBot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3"/>
        <v>12</v>
      </c>
      <c r="R5" t="str">
        <f t="shared" si="2"/>
        <v/>
      </c>
    </row>
    <row r="6" spans="1:20" ht="16.5" hidden="1" thickBot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3"/>
        <v>38</v>
      </c>
      <c r="R6" t="str">
        <f t="shared" si="2"/>
        <v/>
      </c>
    </row>
    <row r="7" spans="1:20" ht="15.75" hidden="1" thickBot="1">
      <c r="A7" s="172" t="s">
        <v>256</v>
      </c>
      <c r="B7" s="172" t="s">
        <v>257</v>
      </c>
      <c r="C7" s="5" t="str">
        <f t="shared" si="0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1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3"/>
        <v>20</v>
      </c>
      <c r="R7" t="str">
        <f t="shared" si="2"/>
        <v/>
      </c>
    </row>
    <row r="8" spans="1:20" ht="16.5" hidden="1" thickBot="1">
      <c r="A8" s="173" t="s">
        <v>172</v>
      </c>
      <c r="B8" s="176" t="s">
        <v>173</v>
      </c>
      <c r="C8" s="5" t="str">
        <f t="shared" si="0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1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3"/>
        <v>21</v>
      </c>
      <c r="R8" t="str">
        <f t="shared" si="2"/>
        <v/>
      </c>
    </row>
    <row r="9" spans="1:20" ht="15.75" hidden="1" thickBot="1">
      <c r="A9" s="172" t="s">
        <v>311</v>
      </c>
      <c r="B9" s="172" t="s">
        <v>154</v>
      </c>
      <c r="C9" s="5" t="str">
        <f t="shared" si="0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1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3"/>
        <v>24</v>
      </c>
      <c r="R9" t="str">
        <f t="shared" si="2"/>
        <v/>
      </c>
    </row>
    <row r="10" spans="1:20" ht="15.75" hidden="1" thickBot="1">
      <c r="A10" s="177" t="s">
        <v>304</v>
      </c>
      <c r="B10" s="177" t="s">
        <v>68</v>
      </c>
      <c r="C10" s="5" t="str">
        <f t="shared" si="0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1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3"/>
        <v>44</v>
      </c>
      <c r="R10" t="str">
        <f t="shared" si="2"/>
        <v/>
      </c>
    </row>
    <row r="11" spans="1:20" ht="15.75" hidden="1" thickBot="1">
      <c r="A11" s="172" t="s">
        <v>345</v>
      </c>
      <c r="B11" s="172" t="s">
        <v>166</v>
      </c>
      <c r="C11" s="5" t="str">
        <f t="shared" si="0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1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3"/>
        <v>30</v>
      </c>
      <c r="R11" t="str">
        <f t="shared" si="2"/>
        <v/>
      </c>
    </row>
    <row r="12" spans="1:20" ht="15.75" hidden="1" thickBot="1">
      <c r="A12" s="174" t="s">
        <v>148</v>
      </c>
      <c r="B12" s="174" t="s">
        <v>50</v>
      </c>
      <c r="C12" s="5" t="str">
        <f t="shared" si="0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1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3"/>
        <v>5</v>
      </c>
      <c r="R12" t="str">
        <f t="shared" si="2"/>
        <v/>
      </c>
    </row>
    <row r="13" spans="1:20" ht="15.75" hidden="1" thickBot="1">
      <c r="A13" s="172" t="s">
        <v>138</v>
      </c>
      <c r="B13" s="172" t="s">
        <v>50</v>
      </c>
      <c r="C13" s="5" t="str">
        <f t="shared" si="0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1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3"/>
        <v>29</v>
      </c>
      <c r="R13" t="str">
        <f t="shared" si="2"/>
        <v/>
      </c>
    </row>
    <row r="14" spans="1:20" ht="15.75" hidden="1" thickBot="1">
      <c r="A14" s="172" t="s">
        <v>25</v>
      </c>
      <c r="B14" s="172" t="s">
        <v>28</v>
      </c>
      <c r="C14" s="5" t="str">
        <f t="shared" ref="C14:C42" si="4">A14&amp;" "&amp;B14</f>
        <v>BAUDIN Gilles</v>
      </c>
      <c r="D14" s="10" t="s">
        <v>22</v>
      </c>
      <c r="E14" s="10" t="s">
        <v>10</v>
      </c>
      <c r="F14" s="16">
        <f>'joueurs  '!F14</f>
        <v>15.6</v>
      </c>
      <c r="G14" s="163" t="s">
        <v>14</v>
      </c>
      <c r="H14" s="196">
        <v>543819163</v>
      </c>
      <c r="I14" s="141" t="str">
        <f t="shared" ref="I14:I42" si="5">IF(E14="H",IF(F14&lt;15.5,"H1",IF(F14&lt;24.5,"H2","H3")),IF(E14="F",IF(F14&lt;24.5,"F1","F2"),""))</f>
        <v>H2</v>
      </c>
      <c r="J14" s="5">
        <f>'Feuille saisie score '!J14</f>
        <v>17</v>
      </c>
      <c r="K14" s="5">
        <f>'Feuille saisie score '!K14</f>
        <v>30</v>
      </c>
      <c r="L14" s="5">
        <f>'Feuille saisie score '!L14</f>
        <v>13</v>
      </c>
      <c r="M14" s="5">
        <f>'Feuille saisie score '!M14</f>
        <v>28</v>
      </c>
      <c r="N14" s="5">
        <f t="shared" ref="N14:N42" si="6">J14+L14</f>
        <v>30</v>
      </c>
      <c r="R14" t="str">
        <f t="shared" si="2"/>
        <v/>
      </c>
    </row>
    <row r="15" spans="1:20" ht="15.75" hidden="1" thickBot="1">
      <c r="A15" s="172" t="s">
        <v>357</v>
      </c>
      <c r="B15" s="172" t="s">
        <v>358</v>
      </c>
      <c r="C15" s="5" t="str">
        <f t="shared" si="4"/>
        <v>BEAUDOUIN ROMAIN</v>
      </c>
      <c r="D15" s="186" t="s">
        <v>9</v>
      </c>
      <c r="E15" s="145" t="s">
        <v>10</v>
      </c>
      <c r="F15" s="16">
        <f>'joueurs  '!F15</f>
        <v>17.5</v>
      </c>
      <c r="G15" s="89" t="s">
        <v>341</v>
      </c>
      <c r="H15" s="192">
        <v>542293250</v>
      </c>
      <c r="I15" s="141" t="str">
        <f t="shared" si="5"/>
        <v>H2</v>
      </c>
      <c r="J15" s="5">
        <f>'Feuille saisie score '!J15</f>
        <v>14</v>
      </c>
      <c r="K15" s="5">
        <f>'Feuille saisie score '!K15</f>
        <v>30</v>
      </c>
      <c r="L15" s="5">
        <f>'Feuille saisie score '!L15</f>
        <v>12</v>
      </c>
      <c r="M15" s="5">
        <f>'Feuille saisie score '!M15</f>
        <v>29</v>
      </c>
      <c r="N15" s="5">
        <f t="shared" si="6"/>
        <v>26</v>
      </c>
      <c r="R15" t="str">
        <f t="shared" si="2"/>
        <v/>
      </c>
    </row>
    <row r="16" spans="1:20" ht="15.75" hidden="1" thickBot="1">
      <c r="A16" s="172" t="s">
        <v>407</v>
      </c>
      <c r="B16" s="172" t="s">
        <v>408</v>
      </c>
      <c r="C16" s="5" t="str">
        <f t="shared" si="4"/>
        <v>BENASSI  Thibaud</v>
      </c>
      <c r="D16" s="160" t="s">
        <v>22</v>
      </c>
      <c r="E16" s="160" t="s">
        <v>10</v>
      </c>
      <c r="F16" s="16">
        <f>'joueurs  '!F16</f>
        <v>46</v>
      </c>
      <c r="G16" s="170" t="s">
        <v>410</v>
      </c>
      <c r="H16" s="172">
        <v>510707363</v>
      </c>
      <c r="I16" s="141" t="str">
        <f t="shared" si="5"/>
        <v>H3</v>
      </c>
      <c r="J16" s="5">
        <f>'Feuille saisie score '!J16</f>
        <v>1</v>
      </c>
      <c r="K16" s="5">
        <f>'Feuille saisie score '!K16</f>
        <v>12</v>
      </c>
      <c r="L16" s="5">
        <f>'Feuille saisie score '!L16</f>
        <v>5</v>
      </c>
      <c r="M16" s="5">
        <f>'Feuille saisie score '!M16</f>
        <v>35</v>
      </c>
      <c r="N16" s="5">
        <f t="shared" si="6"/>
        <v>6</v>
      </c>
      <c r="R16" t="str">
        <f t="shared" si="2"/>
        <v/>
      </c>
    </row>
    <row r="17" spans="1:20" ht="16.5" thickBot="1">
      <c r="A17" s="177" t="s">
        <v>302</v>
      </c>
      <c r="B17" s="177" t="s">
        <v>303</v>
      </c>
      <c r="C17" s="5" t="str">
        <f t="shared" si="4"/>
        <v>ZACCAGNINO Sylvie</v>
      </c>
      <c r="D17" s="188" t="s">
        <v>9</v>
      </c>
      <c r="E17" s="153" t="s">
        <v>19</v>
      </c>
      <c r="F17" s="16">
        <f>'joueurs  '!F167</f>
        <v>23.3</v>
      </c>
      <c r="G17" s="14" t="s">
        <v>298</v>
      </c>
      <c r="H17" s="192">
        <v>513819335</v>
      </c>
      <c r="I17" s="141" t="str">
        <f t="shared" si="5"/>
        <v>F1</v>
      </c>
      <c r="J17" s="5">
        <f>'Feuille saisie score '!J167</f>
        <v>9</v>
      </c>
      <c r="K17" s="5">
        <f>'Feuille saisie score '!K167</f>
        <v>28</v>
      </c>
      <c r="L17" s="5">
        <f>'Feuille saisie score '!L167</f>
        <v>14</v>
      </c>
      <c r="M17" s="5">
        <f>'Feuille saisie score '!M167</f>
        <v>36</v>
      </c>
      <c r="N17" s="5">
        <f t="shared" si="6"/>
        <v>23</v>
      </c>
      <c r="P17" s="235" t="str">
        <f>G17</f>
        <v xml:space="preserve">BPCE IT  </v>
      </c>
      <c r="Q17" s="244">
        <f>N17</f>
        <v>23</v>
      </c>
      <c r="R17" s="240">
        <f t="shared" si="2"/>
        <v>10</v>
      </c>
      <c r="S17" s="284" t="s">
        <v>499</v>
      </c>
      <c r="T17" s="238">
        <f>N17</f>
        <v>23</v>
      </c>
    </row>
    <row r="18" spans="1:20" ht="15.75" hidden="1" thickBot="1">
      <c r="A18" s="172" t="s">
        <v>390</v>
      </c>
      <c r="B18" s="172" t="s">
        <v>225</v>
      </c>
      <c r="C18" s="5" t="str">
        <f t="shared" si="4"/>
        <v>BERTON Nicolas</v>
      </c>
      <c r="D18" s="186" t="s">
        <v>9</v>
      </c>
      <c r="E18" s="95" t="s">
        <v>10</v>
      </c>
      <c r="F18" s="16">
        <f>'joueurs  '!F18</f>
        <v>11.4</v>
      </c>
      <c r="G18" s="14" t="s">
        <v>391</v>
      </c>
      <c r="H18" s="197" t="s">
        <v>392</v>
      </c>
      <c r="I18" s="141" t="str">
        <f t="shared" si="5"/>
        <v>H1</v>
      </c>
      <c r="J18" s="5">
        <f>'Feuille saisie score '!J18</f>
        <v>21</v>
      </c>
      <c r="K18" s="5">
        <f>'Feuille saisie score '!K18</f>
        <v>31</v>
      </c>
      <c r="L18" s="5">
        <f>'Feuille saisie score '!L18</f>
        <v>9</v>
      </c>
      <c r="M18" s="5">
        <f>'Feuille saisie score '!M18</f>
        <v>19</v>
      </c>
      <c r="N18" s="5">
        <f t="shared" si="6"/>
        <v>30</v>
      </c>
      <c r="R18" t="str">
        <f t="shared" si="2"/>
        <v/>
      </c>
    </row>
    <row r="19" spans="1:20" ht="16.5" hidden="1" thickBot="1">
      <c r="A19" s="175" t="s">
        <v>113</v>
      </c>
      <c r="B19" s="175" t="s">
        <v>114</v>
      </c>
      <c r="C19" s="5" t="str">
        <f t="shared" si="4"/>
        <v>BEUVELOT Gaël</v>
      </c>
      <c r="D19" s="187" t="s">
        <v>9</v>
      </c>
      <c r="E19" s="142" t="s">
        <v>10</v>
      </c>
      <c r="F19" s="16">
        <f>'joueurs  '!F19</f>
        <v>11.9</v>
      </c>
      <c r="G19" s="86" t="s">
        <v>78</v>
      </c>
      <c r="H19" s="198">
        <v>533283215</v>
      </c>
      <c r="I19" s="141" t="str">
        <f t="shared" si="5"/>
        <v>H1</v>
      </c>
      <c r="J19" s="5">
        <f>'Feuille saisie score '!J19</f>
        <v>10</v>
      </c>
      <c r="K19" s="5">
        <f>'Feuille saisie score '!K19</f>
        <v>19</v>
      </c>
      <c r="L19" s="5">
        <f>'Feuille saisie score '!L19</f>
        <v>7</v>
      </c>
      <c r="M19" s="5">
        <f>'Feuille saisie score '!M19</f>
        <v>16</v>
      </c>
      <c r="N19" s="5">
        <f t="shared" si="6"/>
        <v>17</v>
      </c>
      <c r="R19" t="str">
        <f t="shared" si="2"/>
        <v/>
      </c>
    </row>
    <row r="20" spans="1:20" ht="15.75" hidden="1" thickBot="1">
      <c r="A20" s="172" t="s">
        <v>349</v>
      </c>
      <c r="B20" s="172" t="s">
        <v>350</v>
      </c>
      <c r="C20" s="5" t="str">
        <f t="shared" si="4"/>
        <v>BOUDON PIERRE</v>
      </c>
      <c r="D20" s="186" t="s">
        <v>9</v>
      </c>
      <c r="E20" s="145" t="s">
        <v>10</v>
      </c>
      <c r="F20" s="16">
        <f>'joueurs  '!F20</f>
        <v>13</v>
      </c>
      <c r="G20" s="89" t="s">
        <v>341</v>
      </c>
      <c r="H20" s="192">
        <v>43937161</v>
      </c>
      <c r="I20" s="141" t="str">
        <f t="shared" si="5"/>
        <v>H1</v>
      </c>
      <c r="J20" s="5">
        <f>'Feuille saisie score '!J20</f>
        <v>17</v>
      </c>
      <c r="K20" s="5">
        <f>'Feuille saisie score '!K20</f>
        <v>29</v>
      </c>
      <c r="L20" s="5">
        <f>'Feuille saisie score '!L20</f>
        <v>18</v>
      </c>
      <c r="M20" s="5">
        <f>'Feuille saisie score '!M20</f>
        <v>29</v>
      </c>
      <c r="N20" s="5">
        <f t="shared" si="6"/>
        <v>35</v>
      </c>
      <c r="R20" t="str">
        <f t="shared" si="2"/>
        <v/>
      </c>
    </row>
    <row r="21" spans="1:20" ht="16.5" hidden="1" thickBot="1">
      <c r="A21" s="175" t="s">
        <v>96</v>
      </c>
      <c r="B21" s="175" t="s">
        <v>54</v>
      </c>
      <c r="C21" s="5" t="str">
        <f t="shared" si="4"/>
        <v>BOULDOIRES Bertrand</v>
      </c>
      <c r="D21" s="187" t="s">
        <v>9</v>
      </c>
      <c r="E21" s="142" t="s">
        <v>10</v>
      </c>
      <c r="F21" s="16">
        <f>'joueurs  '!F21</f>
        <v>7</v>
      </c>
      <c r="G21" s="86" t="s">
        <v>78</v>
      </c>
      <c r="H21" s="193" t="s">
        <v>97</v>
      </c>
      <c r="I21" s="141" t="str">
        <f t="shared" si="5"/>
        <v>H1</v>
      </c>
      <c r="J21" s="5">
        <f>'Feuille saisie score '!J21</f>
        <v>13</v>
      </c>
      <c r="K21" s="5">
        <f>'Feuille saisie score '!K21</f>
        <v>21</v>
      </c>
      <c r="L21" s="5">
        <f>'Feuille saisie score '!L21</f>
        <v>6</v>
      </c>
      <c r="M21" s="5">
        <f>'Feuille saisie score '!M21</f>
        <v>11</v>
      </c>
      <c r="N21" s="5">
        <f t="shared" si="6"/>
        <v>19</v>
      </c>
      <c r="R21" t="str">
        <f t="shared" si="2"/>
        <v/>
      </c>
    </row>
    <row r="22" spans="1:20" ht="16.5" hidden="1" thickBot="1">
      <c r="A22" s="173" t="s">
        <v>175</v>
      </c>
      <c r="B22" s="173" t="s">
        <v>176</v>
      </c>
      <c r="C22" s="5" t="str">
        <f t="shared" si="4"/>
        <v>BOURSIER ANTHONY</v>
      </c>
      <c r="D22" s="187" t="s">
        <v>9</v>
      </c>
      <c r="E22" s="147" t="s">
        <v>10</v>
      </c>
      <c r="F22" s="16">
        <f>'joueurs  '!F22</f>
        <v>21.2</v>
      </c>
      <c r="G22" s="74" t="s">
        <v>156</v>
      </c>
      <c r="H22" s="199" t="s">
        <v>178</v>
      </c>
      <c r="I22" s="141" t="str">
        <f t="shared" si="5"/>
        <v>H2</v>
      </c>
      <c r="J22" s="5">
        <f>'Feuille saisie score '!J22</f>
        <v>14</v>
      </c>
      <c r="K22" s="5">
        <f>'Feuille saisie score '!K22</f>
        <v>30</v>
      </c>
      <c r="L22" s="5">
        <f>'Feuille saisie score '!L22</f>
        <v>7</v>
      </c>
      <c r="M22" s="5">
        <f>'Feuille saisie score '!M22</f>
        <v>22</v>
      </c>
      <c r="N22" s="5">
        <f t="shared" si="6"/>
        <v>21</v>
      </c>
      <c r="R22" t="str">
        <f t="shared" si="2"/>
        <v/>
      </c>
    </row>
    <row r="23" spans="1:20" ht="15.75" hidden="1" thickBot="1">
      <c r="A23" s="172" t="s">
        <v>53</v>
      </c>
      <c r="B23" s="172" t="s">
        <v>54</v>
      </c>
      <c r="C23" s="5" t="str">
        <f t="shared" si="4"/>
        <v>BOUSSELET Bertrand</v>
      </c>
      <c r="D23" s="186" t="s">
        <v>9</v>
      </c>
      <c r="E23" s="10" t="s">
        <v>10</v>
      </c>
      <c r="F23" s="16">
        <f>'joueurs  '!F23</f>
        <v>15.5</v>
      </c>
      <c r="G23" s="163" t="s">
        <v>14</v>
      </c>
      <c r="H23" s="192">
        <v>3837290</v>
      </c>
      <c r="I23" s="141" t="str">
        <f t="shared" si="5"/>
        <v>H2</v>
      </c>
      <c r="J23" s="5">
        <f>'Feuille saisie score '!J23</f>
        <v>8</v>
      </c>
      <c r="K23" s="5">
        <f>'Feuille saisie score '!K23</f>
        <v>20</v>
      </c>
      <c r="L23" s="5">
        <f>'Feuille saisie score '!L23</f>
        <v>15</v>
      </c>
      <c r="M23" s="5">
        <f>'Feuille saisie score '!M23</f>
        <v>31</v>
      </c>
      <c r="N23" s="5">
        <f t="shared" si="6"/>
        <v>23</v>
      </c>
      <c r="R23" t="str">
        <f t="shared" si="2"/>
        <v/>
      </c>
    </row>
    <row r="24" spans="1:20" ht="16.5" hidden="1" thickBot="1">
      <c r="A24" s="176" t="s">
        <v>165</v>
      </c>
      <c r="B24" s="176" t="s">
        <v>166</v>
      </c>
      <c r="C24" s="5" t="str">
        <f t="shared" si="4"/>
        <v>BRIGNON MICHEL</v>
      </c>
      <c r="D24" s="187" t="s">
        <v>9</v>
      </c>
      <c r="E24" s="147" t="s">
        <v>10</v>
      </c>
      <c r="F24" s="16">
        <f>'joueurs  '!F24</f>
        <v>20.399999999999999</v>
      </c>
      <c r="G24" s="74" t="s">
        <v>156</v>
      </c>
      <c r="H24" s="200" t="s">
        <v>168</v>
      </c>
      <c r="I24" s="141" t="str">
        <f t="shared" si="5"/>
        <v>H2</v>
      </c>
      <c r="J24" s="5">
        <f>'Feuille saisie score '!J24</f>
        <v>11</v>
      </c>
      <c r="K24" s="5">
        <f>'Feuille saisie score '!K24</f>
        <v>24</v>
      </c>
      <c r="L24" s="5">
        <f>'Feuille saisie score '!L24</f>
        <v>12</v>
      </c>
      <c r="M24" s="5">
        <f>'Feuille saisie score '!M24</f>
        <v>30</v>
      </c>
      <c r="N24" s="5">
        <f t="shared" si="6"/>
        <v>23</v>
      </c>
      <c r="R24" t="str">
        <f t="shared" si="2"/>
        <v/>
      </c>
    </row>
    <row r="25" spans="1:20" ht="15.75" hidden="1" thickBot="1">
      <c r="A25" s="172" t="s">
        <v>15</v>
      </c>
      <c r="B25" s="172" t="s">
        <v>16</v>
      </c>
      <c r="C25" s="5" t="str">
        <f t="shared" si="4"/>
        <v>BRKIC Alexandre</v>
      </c>
      <c r="D25" s="186" t="s">
        <v>9</v>
      </c>
      <c r="E25" s="10" t="s">
        <v>10</v>
      </c>
      <c r="F25" s="16">
        <f>'joueurs  '!F25</f>
        <v>19</v>
      </c>
      <c r="G25" s="163" t="s">
        <v>14</v>
      </c>
      <c r="H25" s="196">
        <v>48647147</v>
      </c>
      <c r="I25" s="141" t="str">
        <f t="shared" si="5"/>
        <v>H2</v>
      </c>
      <c r="J25" s="5">
        <f>'Feuille saisie score '!J25</f>
        <v>18</v>
      </c>
      <c r="K25" s="5">
        <f>'Feuille saisie score '!K25</f>
        <v>34</v>
      </c>
      <c r="L25" s="5">
        <f>'Feuille saisie score '!L25</f>
        <v>12</v>
      </c>
      <c r="M25" s="5">
        <f>'Feuille saisie score '!M25</f>
        <v>26</v>
      </c>
      <c r="N25" s="5">
        <f t="shared" si="6"/>
        <v>30</v>
      </c>
      <c r="R25" t="str">
        <f t="shared" si="2"/>
        <v/>
      </c>
    </row>
    <row r="26" spans="1:20" ht="15.75" hidden="1" thickBot="1">
      <c r="A26" s="172" t="s">
        <v>129</v>
      </c>
      <c r="B26" s="172" t="s">
        <v>130</v>
      </c>
      <c r="C26" s="5" t="str">
        <f t="shared" si="4"/>
        <v>BURSON Didier</v>
      </c>
      <c r="D26" s="186" t="s">
        <v>9</v>
      </c>
      <c r="E26" s="143" t="s">
        <v>10</v>
      </c>
      <c r="F26" s="16">
        <f>'joueurs  '!F26</f>
        <v>41.6</v>
      </c>
      <c r="G26" s="32" t="s">
        <v>128</v>
      </c>
      <c r="H26" s="201">
        <v>546096359</v>
      </c>
      <c r="I26" s="141" t="str">
        <f t="shared" si="5"/>
        <v>H3</v>
      </c>
      <c r="J26" s="5">
        <f>'Feuille saisie score '!J26</f>
        <v>2</v>
      </c>
      <c r="K26" s="5">
        <f>'Feuille saisie score '!K26</f>
        <v>18</v>
      </c>
      <c r="L26" s="5">
        <f>'Feuille saisie score '!L26</f>
        <v>6</v>
      </c>
      <c r="M26" s="5">
        <f>'Feuille saisie score '!M26</f>
        <v>34</v>
      </c>
      <c r="N26" s="5">
        <f t="shared" si="6"/>
        <v>8</v>
      </c>
      <c r="R26" t="str">
        <f t="shared" si="2"/>
        <v/>
      </c>
    </row>
    <row r="27" spans="1:20" ht="15.75" hidden="1" thickBot="1">
      <c r="A27" s="172" t="s">
        <v>247</v>
      </c>
      <c r="B27" s="172" t="s">
        <v>248</v>
      </c>
      <c r="C27" s="5" t="str">
        <f t="shared" si="4"/>
        <v>CAILLAT Pierre Yves</v>
      </c>
      <c r="D27" s="186" t="s">
        <v>9</v>
      </c>
      <c r="E27" s="150" t="s">
        <v>10</v>
      </c>
      <c r="F27" s="16">
        <f>'joueurs  '!F27</f>
        <v>24.3</v>
      </c>
      <c r="G27" s="66" t="s">
        <v>244</v>
      </c>
      <c r="H27" s="201">
        <v>217085</v>
      </c>
      <c r="I27" s="141" t="str">
        <f t="shared" si="5"/>
        <v>H2</v>
      </c>
      <c r="J27" s="5">
        <f>'Feuille saisie score '!J27</f>
        <v>12</v>
      </c>
      <c r="K27" s="5">
        <f>'Feuille saisie score '!K27</f>
        <v>30</v>
      </c>
      <c r="L27" s="5">
        <f>'Feuille saisie score '!L27</f>
        <v>12</v>
      </c>
      <c r="M27" s="5">
        <f>'Feuille saisie score '!M27</f>
        <v>30</v>
      </c>
      <c r="N27" s="5">
        <f t="shared" si="6"/>
        <v>24</v>
      </c>
      <c r="R27" t="str">
        <f t="shared" si="2"/>
        <v/>
      </c>
    </row>
    <row r="28" spans="1:20" ht="15.75" hidden="1" thickBot="1">
      <c r="A28" s="172" t="s">
        <v>132</v>
      </c>
      <c r="B28" s="172" t="s">
        <v>133</v>
      </c>
      <c r="C28" s="5" t="str">
        <f t="shared" si="4"/>
        <v>CHAMOUTON Patrick</v>
      </c>
      <c r="D28" s="186" t="s">
        <v>9</v>
      </c>
      <c r="E28" s="143" t="s">
        <v>10</v>
      </c>
      <c r="F28" s="16">
        <f>'joueurs  '!F28</f>
        <v>37</v>
      </c>
      <c r="G28" s="32" t="s">
        <v>128</v>
      </c>
      <c r="H28" s="192">
        <v>533662190</v>
      </c>
      <c r="I28" s="141" t="str">
        <f t="shared" si="5"/>
        <v>H3</v>
      </c>
      <c r="J28" s="5">
        <f>'Feuille saisie score '!J28</f>
        <v>11</v>
      </c>
      <c r="K28" s="5">
        <f>'Feuille saisie score '!K28</f>
        <v>41</v>
      </c>
      <c r="L28" s="5">
        <f>'Feuille saisie score '!L28</f>
        <v>7</v>
      </c>
      <c r="M28" s="5">
        <f>'Feuille saisie score '!M28</f>
        <v>40</v>
      </c>
      <c r="N28" s="5">
        <f t="shared" si="6"/>
        <v>18</v>
      </c>
      <c r="R28" t="str">
        <f t="shared" si="2"/>
        <v/>
      </c>
    </row>
    <row r="29" spans="1:20" ht="16.5" thickBot="1">
      <c r="A29" s="174" t="s">
        <v>284</v>
      </c>
      <c r="B29" s="174" t="s">
        <v>285</v>
      </c>
      <c r="C29" s="5" t="str">
        <f t="shared" si="4"/>
        <v>LEFEVRE catherine</v>
      </c>
      <c r="D29" s="186" t="s">
        <v>9</v>
      </c>
      <c r="E29" s="152" t="s">
        <v>19</v>
      </c>
      <c r="F29" s="16">
        <f>'joueurs  '!F94</f>
        <v>37.4</v>
      </c>
      <c r="G29" s="74" t="s">
        <v>276</v>
      </c>
      <c r="H29" s="192">
        <v>518607180</v>
      </c>
      <c r="I29" s="141" t="str">
        <f t="shared" si="5"/>
        <v>F2</v>
      </c>
      <c r="J29" s="5">
        <f>'Feuille saisie score '!J94</f>
        <v>8</v>
      </c>
      <c r="K29" s="5">
        <f>'Feuille saisie score '!K94</f>
        <v>32</v>
      </c>
      <c r="L29" s="5">
        <f>'Feuille saisie score '!L94</f>
        <v>5</v>
      </c>
      <c r="M29" s="5">
        <f>'Feuille saisie score '!M94</f>
        <v>28</v>
      </c>
      <c r="N29" s="5">
        <f t="shared" si="6"/>
        <v>13</v>
      </c>
      <c r="P29" s="235" t="str">
        <f>G29</f>
        <v xml:space="preserve">BPCE SA  </v>
      </c>
      <c r="Q29" s="244">
        <f>N29</f>
        <v>13</v>
      </c>
      <c r="R29" s="240">
        <f t="shared" si="2"/>
        <v>14</v>
      </c>
      <c r="S29" s="284" t="s">
        <v>499</v>
      </c>
      <c r="T29" s="238">
        <f>N29</f>
        <v>13</v>
      </c>
    </row>
    <row r="30" spans="1:20" hidden="1">
      <c r="A30" s="172" t="s">
        <v>55</v>
      </c>
      <c r="B30" s="172" t="s">
        <v>57</v>
      </c>
      <c r="C30" s="5" t="str">
        <f t="shared" si="4"/>
        <v>CHENOUNA  Djilali</v>
      </c>
      <c r="D30" s="10" t="s">
        <v>22</v>
      </c>
      <c r="E30" s="10" t="s">
        <v>10</v>
      </c>
      <c r="F30" s="16">
        <f>'joueurs  '!F30</f>
        <v>21.4</v>
      </c>
      <c r="G30" s="163" t="s">
        <v>14</v>
      </c>
      <c r="H30" s="192">
        <v>42075243</v>
      </c>
      <c r="I30" s="141" t="str">
        <f t="shared" si="5"/>
        <v>H2</v>
      </c>
      <c r="J30" s="5">
        <f>'Feuille saisie score '!J30</f>
        <v>10</v>
      </c>
      <c r="K30" s="5">
        <f>'Feuille saisie score '!K30</f>
        <v>24</v>
      </c>
      <c r="L30" s="5">
        <f>'Feuille saisie score '!L30</f>
        <v>14</v>
      </c>
      <c r="M30" s="5">
        <f>'Feuille saisie score '!M30</f>
        <v>33</v>
      </c>
      <c r="N30" s="5">
        <f t="shared" si="6"/>
        <v>24</v>
      </c>
      <c r="R30" t="str">
        <f t="shared" si="2"/>
        <v/>
      </c>
    </row>
    <row r="31" spans="1:20" hidden="1">
      <c r="A31" s="172" t="s">
        <v>41</v>
      </c>
      <c r="B31" s="172" t="s">
        <v>42</v>
      </c>
      <c r="C31" s="5" t="str">
        <f t="shared" si="4"/>
        <v>CHUSSEAU Cedric</v>
      </c>
      <c r="D31" s="186" t="s">
        <v>9</v>
      </c>
      <c r="E31" s="10" t="s">
        <v>10</v>
      </c>
      <c r="F31" s="16">
        <f>'joueurs  '!F31</f>
        <v>21.6</v>
      </c>
      <c r="G31" s="163" t="s">
        <v>14</v>
      </c>
      <c r="H31" s="192">
        <v>42078247</v>
      </c>
      <c r="I31" s="141" t="str">
        <f t="shared" si="5"/>
        <v>H2</v>
      </c>
      <c r="J31" s="5">
        <f>'Feuille saisie score '!J31</f>
        <v>13</v>
      </c>
      <c r="K31" s="5">
        <f>'Feuille saisie score '!K31</f>
        <v>31</v>
      </c>
      <c r="L31" s="5">
        <f>'Feuille saisie score '!L31</f>
        <v>13</v>
      </c>
      <c r="M31" s="5">
        <f>'Feuille saisie score '!M31</f>
        <v>31</v>
      </c>
      <c r="N31" s="5">
        <f t="shared" si="6"/>
        <v>26</v>
      </c>
      <c r="R31" t="str">
        <f t="shared" si="2"/>
        <v/>
      </c>
    </row>
    <row r="32" spans="1:20" hidden="1">
      <c r="A32" s="172" t="s">
        <v>32</v>
      </c>
      <c r="B32" s="172" t="s">
        <v>33</v>
      </c>
      <c r="C32" s="5" t="str">
        <f t="shared" si="4"/>
        <v>CIRENI Maria-Grazia</v>
      </c>
      <c r="D32" s="10" t="s">
        <v>22</v>
      </c>
      <c r="E32" s="10" t="s">
        <v>19</v>
      </c>
      <c r="F32" s="16">
        <f>'joueurs  '!F32</f>
        <v>38</v>
      </c>
      <c r="G32" s="163" t="s">
        <v>14</v>
      </c>
      <c r="H32" s="192">
        <v>41775191</v>
      </c>
      <c r="I32" s="141" t="str">
        <f t="shared" si="5"/>
        <v>F2</v>
      </c>
      <c r="J32" s="5">
        <f>'Feuille saisie score '!J32</f>
        <v>10</v>
      </c>
      <c r="K32" s="5">
        <f>'Feuille saisie score '!K32</f>
        <v>37</v>
      </c>
      <c r="L32" s="5">
        <f>'Feuille saisie score '!L32</f>
        <v>5</v>
      </c>
      <c r="M32" s="5">
        <f>'Feuille saisie score '!M32</f>
        <v>35</v>
      </c>
      <c r="N32" s="5">
        <f t="shared" si="6"/>
        <v>15</v>
      </c>
      <c r="R32" t="str">
        <f t="shared" si="2"/>
        <v/>
      </c>
    </row>
    <row r="33" spans="1:20" ht="16.5" thickBot="1">
      <c r="A33" s="174" t="s">
        <v>211</v>
      </c>
      <c r="B33" s="174" t="s">
        <v>212</v>
      </c>
      <c r="C33" s="5" t="str">
        <f t="shared" si="4"/>
        <v>DI GIANNI MURIEL</v>
      </c>
      <c r="D33" s="186" t="s">
        <v>9</v>
      </c>
      <c r="E33" s="149" t="s">
        <v>19</v>
      </c>
      <c r="F33" s="16">
        <f>'joueurs  '!F54</f>
        <v>10.3</v>
      </c>
      <c r="G33" s="57" t="s">
        <v>213</v>
      </c>
      <c r="H33" s="205" t="s">
        <v>214</v>
      </c>
      <c r="I33" s="141" t="str">
        <f t="shared" si="5"/>
        <v>F1</v>
      </c>
      <c r="J33" s="5">
        <f>'Feuille saisie score '!J54</f>
        <v>25</v>
      </c>
      <c r="K33" s="5">
        <f>'Feuille saisie score '!K54</f>
        <v>37</v>
      </c>
      <c r="L33" s="5">
        <f>'Feuille saisie score '!L54</f>
        <v>23</v>
      </c>
      <c r="M33" s="5">
        <f>'Feuille saisie score '!M54</f>
        <v>35</v>
      </c>
      <c r="N33" s="5">
        <f t="shared" si="6"/>
        <v>48</v>
      </c>
      <c r="Q33" s="238"/>
      <c r="R33" s="239" t="str">
        <f t="shared" si="2"/>
        <v/>
      </c>
      <c r="T33" s="238"/>
    </row>
    <row r="34" spans="1:20" ht="15.75" hidden="1" thickBot="1">
      <c r="A34" s="172" t="s">
        <v>249</v>
      </c>
      <c r="B34" s="172" t="s">
        <v>250</v>
      </c>
      <c r="C34" s="5" t="str">
        <f t="shared" si="4"/>
        <v>CORDIER Matthieu</v>
      </c>
      <c r="D34" s="186" t="s">
        <v>9</v>
      </c>
      <c r="E34" s="150" t="s">
        <v>10</v>
      </c>
      <c r="F34" s="16">
        <f>'joueurs  '!F34</f>
        <v>3.2</v>
      </c>
      <c r="G34" s="66" t="s">
        <v>244</v>
      </c>
      <c r="H34" s="201">
        <v>43346122</v>
      </c>
      <c r="I34" s="141" t="str">
        <f t="shared" si="5"/>
        <v>H1</v>
      </c>
      <c r="J34" s="5">
        <f>'Feuille saisie score '!J34</f>
        <v>26</v>
      </c>
      <c r="K34" s="5">
        <f>'Feuille saisie score '!K34</f>
        <v>30</v>
      </c>
      <c r="L34" s="5">
        <f>'Feuille saisie score '!L34</f>
        <v>22</v>
      </c>
      <c r="M34" s="5">
        <f>'Feuille saisie score '!M34</f>
        <v>25</v>
      </c>
      <c r="N34" s="5">
        <f t="shared" si="6"/>
        <v>48</v>
      </c>
      <c r="R34" t="str">
        <f t="shared" si="2"/>
        <v/>
      </c>
    </row>
    <row r="35" spans="1:20" ht="15.75" hidden="1" thickBot="1">
      <c r="A35" s="172" t="s">
        <v>274</v>
      </c>
      <c r="B35" s="172" t="s">
        <v>275</v>
      </c>
      <c r="C35" s="5" t="str">
        <f t="shared" si="4"/>
        <v>CORMIER Brice</v>
      </c>
      <c r="D35" s="186" t="s">
        <v>9</v>
      </c>
      <c r="E35" s="152" t="s">
        <v>10</v>
      </c>
      <c r="F35" s="16">
        <f>'joueurs  '!F35</f>
        <v>20.3</v>
      </c>
      <c r="G35" s="74" t="s">
        <v>276</v>
      </c>
      <c r="H35" s="192">
        <v>522833258</v>
      </c>
      <c r="I35" s="141" t="str">
        <f t="shared" si="5"/>
        <v>H2</v>
      </c>
      <c r="J35" s="5">
        <f>'Feuille saisie score '!J35</f>
        <v>13</v>
      </c>
      <c r="K35" s="5">
        <f>'Feuille saisie score '!K35</f>
        <v>27</v>
      </c>
      <c r="L35" s="5">
        <f>'Feuille saisie score '!L35</f>
        <v>8</v>
      </c>
      <c r="M35" s="5">
        <f>'Feuille saisie score '!M35</f>
        <v>23</v>
      </c>
      <c r="N35" s="5">
        <f t="shared" si="6"/>
        <v>21</v>
      </c>
      <c r="R35" t="str">
        <f t="shared" ref="R35:R66" si="7">IF(Q35="","",RANK(Q35,$Q$3:$Q$169,0))</f>
        <v/>
      </c>
    </row>
    <row r="36" spans="1:20" ht="15.75" hidden="1" thickBot="1">
      <c r="A36" s="172" t="s">
        <v>45</v>
      </c>
      <c r="B36" s="172" t="s">
        <v>46</v>
      </c>
      <c r="C36" s="5" t="str">
        <f t="shared" si="4"/>
        <v>COSTA Eduardo</v>
      </c>
      <c r="D36" s="10" t="s">
        <v>22</v>
      </c>
      <c r="E36" s="10" t="s">
        <v>10</v>
      </c>
      <c r="F36" s="16">
        <f>'joueurs  '!F36</f>
        <v>24.8</v>
      </c>
      <c r="G36" s="163" t="s">
        <v>14</v>
      </c>
      <c r="H36" s="192">
        <v>534369194</v>
      </c>
      <c r="I36" s="141" t="str">
        <f t="shared" si="5"/>
        <v>H3</v>
      </c>
      <c r="J36" s="5">
        <f>'Feuille saisie score '!J36</f>
        <v>7</v>
      </c>
      <c r="K36" s="5">
        <f>'Feuille saisie score '!K36</f>
        <v>22</v>
      </c>
      <c r="L36" s="5">
        <f>'Feuille saisie score '!L36</f>
        <v>9</v>
      </c>
      <c r="M36" s="5">
        <f>'Feuille saisie score '!M36</f>
        <v>29</v>
      </c>
      <c r="N36" s="5">
        <f t="shared" si="6"/>
        <v>16</v>
      </c>
      <c r="R36" t="str">
        <f t="shared" si="7"/>
        <v/>
      </c>
    </row>
    <row r="37" spans="1:20" ht="15.75" hidden="1" thickBot="1">
      <c r="A37" s="172" t="s">
        <v>215</v>
      </c>
      <c r="B37" s="172" t="s">
        <v>216</v>
      </c>
      <c r="C37" s="5" t="str">
        <f t="shared" si="4"/>
        <v>COUDEVILLE THIBAULT</v>
      </c>
      <c r="D37" s="149" t="s">
        <v>22</v>
      </c>
      <c r="E37" s="149" t="s">
        <v>10</v>
      </c>
      <c r="F37" s="16">
        <f>'joueurs  '!F37</f>
        <v>16.5</v>
      </c>
      <c r="G37" s="57" t="s">
        <v>213</v>
      </c>
      <c r="H37" s="192">
        <v>520873138</v>
      </c>
      <c r="I37" s="141" t="str">
        <f t="shared" si="5"/>
        <v>H2</v>
      </c>
      <c r="J37" s="5">
        <f>'Feuille saisie score '!J37</f>
        <v>14</v>
      </c>
      <c r="K37" s="5">
        <f>'Feuille saisie score '!K37</f>
        <v>28</v>
      </c>
      <c r="L37" s="5">
        <f>'Feuille saisie score '!L37</f>
        <v>14</v>
      </c>
      <c r="M37" s="5">
        <f>'Feuille saisie score '!M37</f>
        <v>28</v>
      </c>
      <c r="N37" s="5">
        <f t="shared" si="6"/>
        <v>28</v>
      </c>
      <c r="R37" t="str">
        <f t="shared" si="7"/>
        <v/>
      </c>
    </row>
    <row r="38" spans="1:20" ht="16.5" thickBot="1">
      <c r="A38" s="172" t="s">
        <v>217</v>
      </c>
      <c r="B38" s="172" t="s">
        <v>218</v>
      </c>
      <c r="C38" s="5" t="str">
        <f t="shared" si="4"/>
        <v>MATTEI VERONIQUE</v>
      </c>
      <c r="D38" s="186" t="s">
        <v>9</v>
      </c>
      <c r="E38" s="149" t="s">
        <v>19</v>
      </c>
      <c r="F38" s="16">
        <f>'joueurs  '!F110</f>
        <v>36.4</v>
      </c>
      <c r="G38" s="57" t="s">
        <v>213</v>
      </c>
      <c r="H38" s="205" t="s">
        <v>219</v>
      </c>
      <c r="I38" s="141" t="str">
        <f t="shared" si="5"/>
        <v>F2</v>
      </c>
      <c r="J38" s="5">
        <f>'Feuille saisie score '!J110</f>
        <v>10</v>
      </c>
      <c r="K38" s="5">
        <f>'Feuille saisie score '!K110</f>
        <v>42</v>
      </c>
      <c r="L38" s="5">
        <f>'Feuille saisie score '!L110</f>
        <v>6</v>
      </c>
      <c r="M38" s="5">
        <f>'Feuille saisie score '!M110</f>
        <v>30</v>
      </c>
      <c r="N38" s="5">
        <f t="shared" si="6"/>
        <v>16</v>
      </c>
      <c r="P38" s="235" t="str">
        <f>G38</f>
        <v xml:space="preserve">BPCE SI  </v>
      </c>
      <c r="Q38" s="244">
        <f>N33+N38</f>
        <v>64</v>
      </c>
      <c r="R38" s="240">
        <f t="shared" si="7"/>
        <v>1</v>
      </c>
      <c r="S38" s="284" t="s">
        <v>499</v>
      </c>
      <c r="T38" s="238">
        <f>MAX(N33,N38)</f>
        <v>48</v>
      </c>
    </row>
    <row r="39" spans="1:20" ht="15.75" hidden="1">
      <c r="A39" s="173" t="s">
        <v>197</v>
      </c>
      <c r="B39" s="173" t="s">
        <v>154</v>
      </c>
      <c r="C39" s="5" t="str">
        <f t="shared" si="4"/>
        <v>CRIERE FREDERIC</v>
      </c>
      <c r="D39" s="187" t="s">
        <v>9</v>
      </c>
      <c r="E39" s="148" t="s">
        <v>10</v>
      </c>
      <c r="F39" s="16">
        <f>'joueurs  '!F39</f>
        <v>16.899999999999999</v>
      </c>
      <c r="G39" s="80" t="s">
        <v>190</v>
      </c>
      <c r="H39" s="192">
        <v>512431291</v>
      </c>
      <c r="I39" s="141" t="str">
        <f t="shared" si="5"/>
        <v>H2</v>
      </c>
      <c r="J39" s="5">
        <f>'Feuille saisie score '!J39</f>
        <v>12</v>
      </c>
      <c r="K39" s="5">
        <f>'Feuille saisie score '!K39</f>
        <v>26</v>
      </c>
      <c r="L39" s="5">
        <f>'Feuille saisie score '!L39</f>
        <v>13</v>
      </c>
      <c r="M39" s="5">
        <f>'Feuille saisie score '!M39</f>
        <v>25</v>
      </c>
      <c r="N39" s="5">
        <f t="shared" si="6"/>
        <v>25</v>
      </c>
      <c r="R39" t="str">
        <f t="shared" si="7"/>
        <v/>
      </c>
    </row>
    <row r="40" spans="1:20" hidden="1">
      <c r="A40" s="172" t="s">
        <v>12</v>
      </c>
      <c r="B40" s="172" t="s">
        <v>13</v>
      </c>
      <c r="C40" s="5" t="str">
        <f t="shared" si="4"/>
        <v>DA COSTA Daniel</v>
      </c>
      <c r="D40" s="186" t="s">
        <v>9</v>
      </c>
      <c r="E40" s="10" t="s">
        <v>10</v>
      </c>
      <c r="F40" s="16">
        <f>'joueurs  '!F40</f>
        <v>22.6</v>
      </c>
      <c r="G40" s="163" t="s">
        <v>14</v>
      </c>
      <c r="H40" s="192">
        <v>3545300</v>
      </c>
      <c r="I40" s="141" t="str">
        <f t="shared" si="5"/>
        <v>H2</v>
      </c>
      <c r="J40" s="5">
        <f>'Feuille saisie score '!J40</f>
        <v>22</v>
      </c>
      <c r="K40" s="5">
        <f>'Feuille saisie score '!K40</f>
        <v>44</v>
      </c>
      <c r="L40" s="5">
        <f>'Feuille saisie score '!L40</f>
        <v>18</v>
      </c>
      <c r="M40" s="5">
        <f>'Feuille saisie score '!M40</f>
        <v>41</v>
      </c>
      <c r="N40" s="5">
        <f t="shared" si="6"/>
        <v>40</v>
      </c>
      <c r="R40" t="str">
        <f t="shared" si="7"/>
        <v/>
      </c>
    </row>
    <row r="41" spans="1:20" hidden="1">
      <c r="A41" s="172" t="s">
        <v>151</v>
      </c>
      <c r="B41" s="172" t="s">
        <v>152</v>
      </c>
      <c r="C41" s="5" t="str">
        <f t="shared" si="4"/>
        <v>DAGUIER Robin</v>
      </c>
      <c r="D41" s="186" t="s">
        <v>9</v>
      </c>
      <c r="E41" s="146" t="s">
        <v>10</v>
      </c>
      <c r="F41" s="16">
        <f>'joueurs  '!F41</f>
        <v>33</v>
      </c>
      <c r="G41" s="38" t="s">
        <v>149</v>
      </c>
      <c r="H41" s="192">
        <v>547412200</v>
      </c>
      <c r="I41" s="141" t="str">
        <f t="shared" si="5"/>
        <v>H3</v>
      </c>
      <c r="J41" s="5">
        <f>'Feuille saisie score '!J41</f>
        <v>8</v>
      </c>
      <c r="K41" s="5">
        <f>'Feuille saisie score '!K41</f>
        <v>37</v>
      </c>
      <c r="L41" s="5">
        <f>'Feuille saisie score '!L41</f>
        <v>13</v>
      </c>
      <c r="M41" s="5">
        <f>'Feuille saisie score '!M41</f>
        <v>49</v>
      </c>
      <c r="N41" s="5">
        <f t="shared" si="6"/>
        <v>21</v>
      </c>
      <c r="R41" t="str">
        <f t="shared" si="7"/>
        <v/>
      </c>
    </row>
    <row r="42" spans="1:20" hidden="1">
      <c r="A42" s="172" t="s">
        <v>379</v>
      </c>
      <c r="B42" s="172" t="s">
        <v>380</v>
      </c>
      <c r="C42" s="5" t="str">
        <f t="shared" si="4"/>
        <v>DARREAU SEBASTIEN</v>
      </c>
      <c r="D42" s="186" t="s">
        <v>9</v>
      </c>
      <c r="E42" s="156" t="s">
        <v>10</v>
      </c>
      <c r="F42" s="16">
        <f>'joueurs  '!F42</f>
        <v>15.9</v>
      </c>
      <c r="G42" s="90" t="s">
        <v>365</v>
      </c>
      <c r="H42" s="172">
        <v>530108197</v>
      </c>
      <c r="I42" s="141" t="str">
        <f t="shared" si="5"/>
        <v>H2</v>
      </c>
      <c r="J42" s="5">
        <f>'Feuille saisie score '!J42</f>
        <v>21</v>
      </c>
      <c r="K42" s="5">
        <f>'Feuille saisie score '!K42</f>
        <v>35</v>
      </c>
      <c r="L42" s="5">
        <f>'Feuille saisie score '!L42</f>
        <v>21</v>
      </c>
      <c r="M42" s="5">
        <f>'Feuille saisie score '!M42</f>
        <v>38</v>
      </c>
      <c r="N42" s="5">
        <f t="shared" si="6"/>
        <v>42</v>
      </c>
      <c r="R42" t="str">
        <f t="shared" si="7"/>
        <v/>
      </c>
    </row>
    <row r="43" spans="1:20" hidden="1">
      <c r="A43" s="172" t="s">
        <v>294</v>
      </c>
      <c r="B43" s="172" t="s">
        <v>295</v>
      </c>
      <c r="C43" s="5" t="str">
        <f t="shared" ref="C43:C73" si="8">A43&amp;" "&amp;B43</f>
        <v>decenciere olivier</v>
      </c>
      <c r="D43" s="186" t="s">
        <v>9</v>
      </c>
      <c r="E43" s="152" t="s">
        <v>10</v>
      </c>
      <c r="F43" s="16">
        <f>'joueurs  '!F43</f>
        <v>30.7</v>
      </c>
      <c r="G43" s="74" t="s">
        <v>276</v>
      </c>
      <c r="H43" s="192">
        <v>541946225</v>
      </c>
      <c r="I43" s="141" t="str">
        <f t="shared" ref="I43:I73" si="9">IF(E43="H",IF(F43&lt;15.5,"H1",IF(F43&lt;24.5,"H2","H3")),IF(E43="F",IF(F43&lt;24.5,"F1","F2"),""))</f>
        <v>H3</v>
      </c>
      <c r="J43" s="5">
        <f>'Feuille saisie score '!J43</f>
        <v>8</v>
      </c>
      <c r="K43" s="5">
        <f>'Feuille saisie score '!K43</f>
        <v>32</v>
      </c>
      <c r="L43" s="5">
        <f>'Feuille saisie score '!L43</f>
        <v>13</v>
      </c>
      <c r="M43" s="5">
        <f>'Feuille saisie score '!M43</f>
        <v>42</v>
      </c>
      <c r="N43" s="5">
        <f t="shared" ref="N43:N73" si="10">J43+L43</f>
        <v>21</v>
      </c>
      <c r="R43" t="str">
        <f t="shared" si="7"/>
        <v/>
      </c>
    </row>
    <row r="44" spans="1:20" ht="15.75" hidden="1">
      <c r="A44" s="175" t="s">
        <v>107</v>
      </c>
      <c r="B44" s="175" t="s">
        <v>108</v>
      </c>
      <c r="C44" s="5" t="str">
        <f t="shared" si="8"/>
        <v>DECRESSAIN Amaury</v>
      </c>
      <c r="D44" s="187" t="s">
        <v>9</v>
      </c>
      <c r="E44" s="142" t="s">
        <v>10</v>
      </c>
      <c r="F44" s="16">
        <f>'joueurs  '!F44</f>
        <v>14.4</v>
      </c>
      <c r="G44" s="86" t="s">
        <v>78</v>
      </c>
      <c r="H44" s="202" t="s">
        <v>109</v>
      </c>
      <c r="I44" s="141" t="str">
        <f t="shared" si="9"/>
        <v>H1</v>
      </c>
      <c r="J44" s="5">
        <f>'Feuille saisie score '!J44</f>
        <v>2</v>
      </c>
      <c r="K44" s="5">
        <f>'Feuille saisie score '!K44</f>
        <v>9</v>
      </c>
      <c r="L44" s="5">
        <f>'Feuille saisie score '!L44</f>
        <v>13</v>
      </c>
      <c r="M44" s="5">
        <f>'Feuille saisie score '!M44</f>
        <v>25</v>
      </c>
      <c r="N44" s="5">
        <f t="shared" si="10"/>
        <v>15</v>
      </c>
      <c r="R44" t="str">
        <f t="shared" si="7"/>
        <v/>
      </c>
    </row>
    <row r="45" spans="1:20" hidden="1">
      <c r="A45" s="172" t="s">
        <v>375</v>
      </c>
      <c r="B45" s="172" t="s">
        <v>376</v>
      </c>
      <c r="C45" s="5" t="str">
        <f t="shared" si="8"/>
        <v>DELAHAYE OLIVIER</v>
      </c>
      <c r="D45" s="186" t="s">
        <v>9</v>
      </c>
      <c r="E45" s="156" t="s">
        <v>10</v>
      </c>
      <c r="F45" s="16">
        <f>'joueurs  '!F45</f>
        <v>19.3</v>
      </c>
      <c r="G45" s="90" t="s">
        <v>365</v>
      </c>
      <c r="H45" s="172">
        <v>521567244</v>
      </c>
      <c r="I45" s="141" t="str">
        <f t="shared" si="9"/>
        <v>H2</v>
      </c>
      <c r="J45" s="5">
        <f>'Feuille saisie score '!J45</f>
        <v>13</v>
      </c>
      <c r="K45" s="5">
        <f>'Feuille saisie score '!K45</f>
        <v>32</v>
      </c>
      <c r="L45" s="5">
        <f>'Feuille saisie score '!L45</f>
        <v>12</v>
      </c>
      <c r="M45" s="5">
        <f>'Feuille saisie score '!M45</f>
        <v>27</v>
      </c>
      <c r="N45" s="5">
        <f t="shared" si="10"/>
        <v>25</v>
      </c>
      <c r="R45" t="str">
        <f t="shared" si="7"/>
        <v/>
      </c>
    </row>
    <row r="46" spans="1:20" hidden="1">
      <c r="A46" s="179" t="s">
        <v>301</v>
      </c>
      <c r="B46" s="179" t="s">
        <v>64</v>
      </c>
      <c r="C46" s="5" t="str">
        <f t="shared" si="8"/>
        <v>DELIA Eric</v>
      </c>
      <c r="D46" s="189" t="s">
        <v>9</v>
      </c>
      <c r="E46" s="167" t="s">
        <v>10</v>
      </c>
      <c r="F46" s="16">
        <f>'joueurs  '!F46</f>
        <v>28</v>
      </c>
      <c r="G46" s="14" t="s">
        <v>298</v>
      </c>
      <c r="H46" s="192">
        <v>49251375</v>
      </c>
      <c r="I46" s="141" t="str">
        <f t="shared" si="9"/>
        <v>H3</v>
      </c>
      <c r="J46" s="5">
        <f>'Feuille saisie score '!J46</f>
        <v>9</v>
      </c>
      <c r="K46" s="5">
        <f>'Feuille saisie score '!K46</f>
        <v>33</v>
      </c>
      <c r="L46" s="5">
        <f>'Feuille saisie score '!L46</f>
        <v>13</v>
      </c>
      <c r="M46" s="5">
        <f>'Feuille saisie score '!M46</f>
        <v>39</v>
      </c>
      <c r="N46" s="5">
        <f t="shared" si="10"/>
        <v>22</v>
      </c>
      <c r="R46" t="str">
        <f t="shared" si="7"/>
        <v/>
      </c>
    </row>
    <row r="47" spans="1:20" hidden="1">
      <c r="A47" s="172" t="s">
        <v>290</v>
      </c>
      <c r="B47" s="172" t="s">
        <v>291</v>
      </c>
      <c r="C47" s="5" t="str">
        <f t="shared" si="8"/>
        <v>dELLA VEDOVA jean yves</v>
      </c>
      <c r="D47" s="186" t="s">
        <v>9</v>
      </c>
      <c r="E47" s="152" t="s">
        <v>10</v>
      </c>
      <c r="F47" s="16">
        <f>'joueurs  '!F47</f>
        <v>35.5</v>
      </c>
      <c r="G47" s="74" t="s">
        <v>276</v>
      </c>
      <c r="H47" s="192">
        <v>520181064</v>
      </c>
      <c r="I47" s="141" t="str">
        <f t="shared" si="9"/>
        <v>H3</v>
      </c>
      <c r="J47" s="5">
        <f>'Feuille saisie score '!J47</f>
        <v>3</v>
      </c>
      <c r="K47" s="5">
        <f>'Feuille saisie score '!K47</f>
        <v>26</v>
      </c>
      <c r="L47" s="5">
        <f>'Feuille saisie score '!L47</f>
        <v>8</v>
      </c>
      <c r="M47" s="5">
        <f>'Feuille saisie score '!M47</f>
        <v>39</v>
      </c>
      <c r="N47" s="5">
        <f t="shared" si="10"/>
        <v>11</v>
      </c>
      <c r="R47" t="str">
        <f t="shared" si="7"/>
        <v/>
      </c>
    </row>
    <row r="48" spans="1:20" hidden="1">
      <c r="A48" s="172" t="s">
        <v>362</v>
      </c>
      <c r="B48" s="172" t="s">
        <v>237</v>
      </c>
      <c r="C48" s="5" t="str">
        <f t="shared" si="8"/>
        <v>DELWASSE NICOLAS</v>
      </c>
      <c r="D48" s="186" t="s">
        <v>9</v>
      </c>
      <c r="E48" s="145" t="s">
        <v>10</v>
      </c>
      <c r="F48" s="16">
        <f>'joueurs  '!F48</f>
        <v>18.399999999999999</v>
      </c>
      <c r="G48" s="89" t="s">
        <v>341</v>
      </c>
      <c r="H48" s="192">
        <v>541157186</v>
      </c>
      <c r="I48" s="141" t="str">
        <f t="shared" si="9"/>
        <v>H2</v>
      </c>
      <c r="J48" s="5">
        <f>'Feuille saisie score '!J48</f>
        <v>21</v>
      </c>
      <c r="K48" s="5">
        <f>'Feuille saisie score '!K48</f>
        <v>39</v>
      </c>
      <c r="L48" s="5">
        <f>'Feuille saisie score '!L48</f>
        <v>15</v>
      </c>
      <c r="M48" s="5">
        <f>'Feuille saisie score '!M48</f>
        <v>32</v>
      </c>
      <c r="N48" s="5">
        <f t="shared" si="10"/>
        <v>36</v>
      </c>
      <c r="R48" t="str">
        <f t="shared" si="7"/>
        <v/>
      </c>
    </row>
    <row r="49" spans="1:20" hidden="1">
      <c r="A49" s="172" t="s">
        <v>150</v>
      </c>
      <c r="B49" s="172" t="s">
        <v>28</v>
      </c>
      <c r="C49" s="5" t="str">
        <f t="shared" si="8"/>
        <v>DENE Gilles</v>
      </c>
      <c r="D49" s="186" t="s">
        <v>9</v>
      </c>
      <c r="E49" s="146" t="s">
        <v>10</v>
      </c>
      <c r="F49" s="16">
        <f>'joueurs  '!F49</f>
        <v>32.1</v>
      </c>
      <c r="G49" s="38" t="s">
        <v>149</v>
      </c>
      <c r="H49" s="192">
        <v>547828182</v>
      </c>
      <c r="I49" s="141" t="str">
        <f t="shared" si="9"/>
        <v>H3</v>
      </c>
      <c r="J49" s="5">
        <f>'Feuille saisie score '!J49</f>
        <v>1</v>
      </c>
      <c r="K49" s="5">
        <f>'Feuille saisie score '!K49</f>
        <v>15</v>
      </c>
      <c r="L49" s="5">
        <f>'Feuille saisie score '!L49</f>
        <v>3</v>
      </c>
      <c r="M49" s="5">
        <f>'Feuille saisie score '!M49</f>
        <v>32</v>
      </c>
      <c r="N49" s="5">
        <f t="shared" si="10"/>
        <v>4</v>
      </c>
      <c r="R49" t="str">
        <f t="shared" si="7"/>
        <v/>
      </c>
    </row>
    <row r="50" spans="1:20" ht="15.75" hidden="1">
      <c r="A50" s="176" t="s">
        <v>158</v>
      </c>
      <c r="B50" s="176" t="s">
        <v>159</v>
      </c>
      <c r="C50" s="5" t="str">
        <f t="shared" si="8"/>
        <v>DEPARDIEU FRANCK</v>
      </c>
      <c r="D50" s="187" t="s">
        <v>9</v>
      </c>
      <c r="E50" s="147" t="s">
        <v>10</v>
      </c>
      <c r="F50" s="16">
        <f>'joueurs  '!F50</f>
        <v>9.3000000000000007</v>
      </c>
      <c r="G50" s="74" t="s">
        <v>156</v>
      </c>
      <c r="H50" s="203" t="s">
        <v>161</v>
      </c>
      <c r="I50" s="141" t="str">
        <f t="shared" si="9"/>
        <v>H1</v>
      </c>
      <c r="J50" s="5">
        <f>'Feuille saisie score '!J50</f>
        <v>17</v>
      </c>
      <c r="K50" s="5">
        <f>'Feuille saisie score '!K50</f>
        <v>28</v>
      </c>
      <c r="L50" s="5">
        <f>'Feuille saisie score '!L50</f>
        <v>23</v>
      </c>
      <c r="M50" s="5">
        <f>'Feuille saisie score '!M50</f>
        <v>34</v>
      </c>
      <c r="N50" s="5">
        <f t="shared" si="10"/>
        <v>40</v>
      </c>
      <c r="R50" t="str">
        <f t="shared" si="7"/>
        <v/>
      </c>
    </row>
    <row r="51" spans="1:20" ht="15.75">
      <c r="A51" s="174" t="s">
        <v>58</v>
      </c>
      <c r="B51" s="174" t="s">
        <v>59</v>
      </c>
      <c r="C51" s="5" t="str">
        <f t="shared" si="8"/>
        <v>FOURNIER Corinne</v>
      </c>
      <c r="D51" s="186" t="s">
        <v>9</v>
      </c>
      <c r="E51" s="95" t="s">
        <v>19</v>
      </c>
      <c r="F51" s="16">
        <f>'joueurs  '!F63</f>
        <v>18.7</v>
      </c>
      <c r="G51" s="14" t="s">
        <v>60</v>
      </c>
      <c r="H51" s="192">
        <v>3147213</v>
      </c>
      <c r="I51" s="141" t="str">
        <f t="shared" si="9"/>
        <v>F1</v>
      </c>
      <c r="J51" s="5">
        <f>'Feuille saisie score '!J63</f>
        <v>19</v>
      </c>
      <c r="K51" s="5">
        <f>'Feuille saisie score '!K63</f>
        <v>38</v>
      </c>
      <c r="L51" s="5">
        <f>'Feuille saisie score '!L63</f>
        <v>10</v>
      </c>
      <c r="M51" s="5">
        <f>'Feuille saisie score '!M63</f>
        <v>24</v>
      </c>
      <c r="N51" s="5">
        <f t="shared" si="10"/>
        <v>29</v>
      </c>
      <c r="Q51" s="238"/>
      <c r="R51" s="239" t="str">
        <f t="shared" si="7"/>
        <v/>
      </c>
      <c r="T51" s="238"/>
    </row>
    <row r="52" spans="1:20" hidden="1">
      <c r="A52" s="172" t="s">
        <v>356</v>
      </c>
      <c r="B52" s="172" t="s">
        <v>268</v>
      </c>
      <c r="C52" s="5" t="str">
        <f t="shared" si="8"/>
        <v>DESHAYES SYLVAIN</v>
      </c>
      <c r="D52" s="186" t="s">
        <v>9</v>
      </c>
      <c r="E52" s="145" t="s">
        <v>10</v>
      </c>
      <c r="F52" s="16">
        <f>'joueurs  '!F52</f>
        <v>26.1</v>
      </c>
      <c r="G52" s="89" t="s">
        <v>341</v>
      </c>
      <c r="H52" s="192">
        <v>528596227</v>
      </c>
      <c r="I52" s="141" t="str">
        <f t="shared" si="9"/>
        <v>H3</v>
      </c>
      <c r="J52" s="5">
        <f>'Feuille saisie score '!J52</f>
        <v>15</v>
      </c>
      <c r="K52" s="5">
        <f>'Feuille saisie score '!K52</f>
        <v>38</v>
      </c>
      <c r="L52" s="5">
        <f>'Feuille saisie score '!L52</f>
        <v>8</v>
      </c>
      <c r="M52" s="5">
        <f>'Feuille saisie score '!M52</f>
        <v>29</v>
      </c>
      <c r="N52" s="5">
        <f t="shared" si="10"/>
        <v>23</v>
      </c>
      <c r="R52" t="str">
        <f t="shared" si="7"/>
        <v/>
      </c>
    </row>
    <row r="53" spans="1:20" ht="15.75">
      <c r="A53" s="172" t="s">
        <v>69</v>
      </c>
      <c r="B53" s="172" t="s">
        <v>70</v>
      </c>
      <c r="C53" s="5" t="str">
        <f t="shared" si="8"/>
        <v>HOUET Elodie</v>
      </c>
      <c r="D53" s="186" t="s">
        <v>9</v>
      </c>
      <c r="E53" s="95" t="s">
        <v>19</v>
      </c>
      <c r="F53" s="16">
        <f>'joueurs  '!F79</f>
        <v>49</v>
      </c>
      <c r="G53" s="14" t="s">
        <v>60</v>
      </c>
      <c r="H53" s="192">
        <v>524317384</v>
      </c>
      <c r="I53" s="141" t="str">
        <f t="shared" si="9"/>
        <v>F2</v>
      </c>
      <c r="J53" s="5">
        <f>'Feuille saisie score '!J79</f>
        <v>11</v>
      </c>
      <c r="K53" s="5">
        <f>'Feuille saisie score '!K79</f>
        <v>43</v>
      </c>
      <c r="L53" s="5">
        <f>'Feuille saisie score '!L79</f>
        <v>4</v>
      </c>
      <c r="M53" s="5">
        <f>'Feuille saisie score '!M79</f>
        <v>33</v>
      </c>
      <c r="N53" s="5">
        <f t="shared" si="10"/>
        <v>15</v>
      </c>
      <c r="Q53" s="238"/>
      <c r="R53" s="239" t="str">
        <f t="shared" si="7"/>
        <v/>
      </c>
      <c r="T53" s="238"/>
    </row>
    <row r="54" spans="1:20" ht="16.5" thickBot="1">
      <c r="A54" s="172" t="s">
        <v>65</v>
      </c>
      <c r="B54" s="172" t="s">
        <v>66</v>
      </c>
      <c r="C54" s="5" t="str">
        <f t="shared" si="8"/>
        <v>MORGANT JAFFEUX Elisabeth</v>
      </c>
      <c r="D54" s="186" t="s">
        <v>9</v>
      </c>
      <c r="E54" s="95" t="s">
        <v>19</v>
      </c>
      <c r="F54" s="16">
        <f>'joueurs  '!F118</f>
        <v>45.1</v>
      </c>
      <c r="G54" s="14" t="s">
        <v>60</v>
      </c>
      <c r="H54" s="192">
        <v>46795342</v>
      </c>
      <c r="I54" s="141" t="str">
        <f t="shared" si="9"/>
        <v>F2</v>
      </c>
      <c r="J54" s="5">
        <f>'Feuille saisie score '!J118</f>
        <v>1</v>
      </c>
      <c r="K54" s="5">
        <f>'Feuille saisie score '!K118</f>
        <v>14</v>
      </c>
      <c r="L54" s="5">
        <f>'Feuille saisie score '!L118</f>
        <v>0</v>
      </c>
      <c r="M54" s="5">
        <f>'Feuille saisie score '!M118</f>
        <v>0</v>
      </c>
      <c r="N54" s="5">
        <f t="shared" si="10"/>
        <v>1</v>
      </c>
      <c r="Q54" s="238"/>
      <c r="R54" s="239" t="str">
        <f t="shared" si="7"/>
        <v/>
      </c>
      <c r="T54" s="238"/>
    </row>
    <row r="55" spans="1:20" ht="16.5" hidden="1" thickBot="1">
      <c r="A55" s="175" t="s">
        <v>94</v>
      </c>
      <c r="B55" s="175" t="s">
        <v>95</v>
      </c>
      <c r="C55" s="5" t="str">
        <f t="shared" si="8"/>
        <v>DIZET Loïc</v>
      </c>
      <c r="D55" s="187" t="s">
        <v>9</v>
      </c>
      <c r="E55" s="142" t="s">
        <v>10</v>
      </c>
      <c r="F55" s="16">
        <f>'joueurs  '!F55</f>
        <v>15.7</v>
      </c>
      <c r="G55" s="86" t="s">
        <v>78</v>
      </c>
      <c r="H55" s="198">
        <v>43774199</v>
      </c>
      <c r="I55" s="141" t="str">
        <f t="shared" si="9"/>
        <v>H2</v>
      </c>
      <c r="J55" s="5">
        <f>'Feuille saisie score '!J55</f>
        <v>23</v>
      </c>
      <c r="K55" s="5">
        <f>'Feuille saisie score '!K55</f>
        <v>40</v>
      </c>
      <c r="L55" s="5">
        <f>'Feuille saisie score '!L55</f>
        <v>22</v>
      </c>
      <c r="M55" s="5">
        <f>'Feuille saisie score '!M55</f>
        <v>39</v>
      </c>
      <c r="N55" s="5">
        <f t="shared" si="10"/>
        <v>45</v>
      </c>
      <c r="R55" t="str">
        <f t="shared" si="7"/>
        <v/>
      </c>
    </row>
    <row r="56" spans="1:20" ht="15.75" hidden="1" thickBot="1">
      <c r="A56" s="172" t="s">
        <v>321</v>
      </c>
      <c r="B56" s="172" t="s">
        <v>322</v>
      </c>
      <c r="C56" s="5" t="str">
        <f t="shared" si="8"/>
        <v>DUEZ Pascal</v>
      </c>
      <c r="D56" s="186" t="s">
        <v>9</v>
      </c>
      <c r="E56" s="144" t="s">
        <v>10</v>
      </c>
      <c r="F56" s="16">
        <f>'joueurs  '!F56</f>
        <v>23.3</v>
      </c>
      <c r="G56" s="35" t="s">
        <v>323</v>
      </c>
      <c r="H56" s="192">
        <v>539064209</v>
      </c>
      <c r="I56" s="141" t="str">
        <f t="shared" si="9"/>
        <v>H2</v>
      </c>
      <c r="J56" s="5">
        <f>'Feuille saisie score '!J56</f>
        <v>16</v>
      </c>
      <c r="K56" s="5">
        <f>'Feuille saisie score '!K56</f>
        <v>38</v>
      </c>
      <c r="L56" s="5">
        <f>'Feuille saisie score '!L56</f>
        <v>11</v>
      </c>
      <c r="M56" s="5">
        <f>'Feuille saisie score '!M56</f>
        <v>35</v>
      </c>
      <c r="N56" s="5">
        <f t="shared" si="10"/>
        <v>27</v>
      </c>
      <c r="R56" t="str">
        <f t="shared" si="7"/>
        <v/>
      </c>
    </row>
    <row r="57" spans="1:20" ht="16.5" hidden="1" thickBot="1">
      <c r="A57" s="175" t="s">
        <v>111</v>
      </c>
      <c r="B57" s="175" t="s">
        <v>112</v>
      </c>
      <c r="C57" s="5" t="str">
        <f t="shared" si="8"/>
        <v>DULAU Emmanuel</v>
      </c>
      <c r="D57" s="187" t="s">
        <v>9</v>
      </c>
      <c r="E57" s="142" t="s">
        <v>10</v>
      </c>
      <c r="F57" s="16">
        <f>'joueurs  '!F57</f>
        <v>15.2</v>
      </c>
      <c r="G57" s="86" t="s">
        <v>78</v>
      </c>
      <c r="H57" s="198">
        <v>525284328</v>
      </c>
      <c r="I57" s="141" t="str">
        <f t="shared" si="9"/>
        <v>H1</v>
      </c>
      <c r="J57" s="5">
        <f>'Feuille saisie score '!J57</f>
        <v>10</v>
      </c>
      <c r="K57" s="5">
        <f>'Feuille saisie score '!K57</f>
        <v>24</v>
      </c>
      <c r="L57" s="5">
        <f>'Feuille saisie score '!L57</f>
        <v>19</v>
      </c>
      <c r="M57" s="5">
        <f>'Feuille saisie score '!M57</f>
        <v>33</v>
      </c>
      <c r="N57" s="5">
        <f t="shared" si="10"/>
        <v>29</v>
      </c>
      <c r="R57" t="str">
        <f t="shared" si="7"/>
        <v/>
      </c>
    </row>
    <row r="58" spans="1:20" ht="15.75" hidden="1" thickBot="1">
      <c r="A58" s="181" t="s">
        <v>296</v>
      </c>
      <c r="B58" s="181" t="s">
        <v>297</v>
      </c>
      <c r="C58" s="5" t="str">
        <f t="shared" si="8"/>
        <v>DURANDE Stephane</v>
      </c>
      <c r="D58" s="188" t="s">
        <v>9</v>
      </c>
      <c r="E58" s="153" t="s">
        <v>10</v>
      </c>
      <c r="F58" s="16">
        <f>'joueurs  '!F58</f>
        <v>14.7</v>
      </c>
      <c r="G58" s="14" t="s">
        <v>298</v>
      </c>
      <c r="H58" s="192">
        <v>521673236</v>
      </c>
      <c r="I58" s="141" t="str">
        <f t="shared" si="9"/>
        <v>H1</v>
      </c>
      <c r="J58" s="5">
        <f>'Feuille saisie score '!J58</f>
        <v>16</v>
      </c>
      <c r="K58" s="5">
        <f>'Feuille saisie score '!K58</f>
        <v>27</v>
      </c>
      <c r="L58" s="5">
        <f>'Feuille saisie score '!L58</f>
        <v>12</v>
      </c>
      <c r="M58" s="5">
        <f>'Feuille saisie score '!M58</f>
        <v>27</v>
      </c>
      <c r="N58" s="5">
        <f t="shared" si="10"/>
        <v>28</v>
      </c>
      <c r="R58" t="str">
        <f t="shared" si="7"/>
        <v/>
      </c>
    </row>
    <row r="59" spans="1:20" ht="16.5" hidden="1" thickBot="1">
      <c r="A59" s="175" t="s">
        <v>88</v>
      </c>
      <c r="B59" s="175" t="s">
        <v>89</v>
      </c>
      <c r="C59" s="5" t="str">
        <f t="shared" si="8"/>
        <v>ESCOT Marc</v>
      </c>
      <c r="D59" s="187" t="s">
        <v>90</v>
      </c>
      <c r="E59" s="142" t="s">
        <v>10</v>
      </c>
      <c r="F59" s="16">
        <f>'joueurs  '!F59</f>
        <v>26.6</v>
      </c>
      <c r="G59" s="86" t="s">
        <v>78</v>
      </c>
      <c r="H59" s="198">
        <v>45194339</v>
      </c>
      <c r="I59" s="141" t="str">
        <f t="shared" si="9"/>
        <v>H3</v>
      </c>
      <c r="J59" s="5">
        <f>'Feuille saisie score '!J59</f>
        <v>9</v>
      </c>
      <c r="K59" s="5">
        <f>'Feuille saisie score '!K59</f>
        <v>25</v>
      </c>
      <c r="L59" s="5">
        <f>'Feuille saisie score '!L59</f>
        <v>16</v>
      </c>
      <c r="M59" s="5">
        <f>'Feuille saisie score '!M59</f>
        <v>40</v>
      </c>
      <c r="N59" s="5">
        <f t="shared" si="10"/>
        <v>25</v>
      </c>
      <c r="R59" t="str">
        <f t="shared" si="7"/>
        <v/>
      </c>
    </row>
    <row r="60" spans="1:20" ht="15.75" hidden="1" thickBot="1">
      <c r="A60" s="172" t="s">
        <v>262</v>
      </c>
      <c r="B60" s="172" t="s">
        <v>263</v>
      </c>
      <c r="C60" s="5" t="str">
        <f t="shared" si="8"/>
        <v>FERRANDON STEPHANE</v>
      </c>
      <c r="D60" s="186" t="s">
        <v>9</v>
      </c>
      <c r="E60" s="151" t="s">
        <v>10</v>
      </c>
      <c r="F60" s="16">
        <f>'joueurs  '!F60</f>
        <v>8.9</v>
      </c>
      <c r="G60" s="71" t="s">
        <v>264</v>
      </c>
      <c r="H60" s="192">
        <v>540085201</v>
      </c>
      <c r="I60" s="141" t="str">
        <f t="shared" si="9"/>
        <v>H1</v>
      </c>
      <c r="J60" s="5">
        <f>'Feuille saisie score '!J60</f>
        <v>19</v>
      </c>
      <c r="K60" s="5">
        <f>'Feuille saisie score '!K60</f>
        <v>29</v>
      </c>
      <c r="L60" s="5">
        <f>'Feuille saisie score '!L60</f>
        <v>22</v>
      </c>
      <c r="M60" s="5">
        <f>'Feuille saisie score '!M60</f>
        <v>31</v>
      </c>
      <c r="N60" s="5">
        <f t="shared" si="10"/>
        <v>41</v>
      </c>
      <c r="R60" t="str">
        <f t="shared" si="7"/>
        <v/>
      </c>
    </row>
    <row r="61" spans="1:20" ht="16.5" thickBot="1">
      <c r="A61" s="172" t="s">
        <v>61</v>
      </c>
      <c r="B61" s="172" t="s">
        <v>62</v>
      </c>
      <c r="C61" s="5" t="str">
        <f t="shared" si="8"/>
        <v>SBERRO Sandra</v>
      </c>
      <c r="D61" s="186" t="s">
        <v>9</v>
      </c>
      <c r="E61" s="95" t="s">
        <v>19</v>
      </c>
      <c r="F61" s="16">
        <f>'joueurs  '!F152</f>
        <v>39.799999999999997</v>
      </c>
      <c r="G61" s="14" t="s">
        <v>60</v>
      </c>
      <c r="H61" s="192">
        <v>541155259</v>
      </c>
      <c r="I61" s="141" t="str">
        <f t="shared" si="9"/>
        <v>F2</v>
      </c>
      <c r="J61" s="5">
        <f>'Feuille saisie score '!J152</f>
        <v>10</v>
      </c>
      <c r="K61" s="5">
        <f>'Feuille saisie score '!K152</f>
        <v>43</v>
      </c>
      <c r="L61" s="5">
        <f>'Feuille saisie score '!L152</f>
        <v>8</v>
      </c>
      <c r="M61" s="5">
        <f>'Feuille saisie score '!M152</f>
        <v>32</v>
      </c>
      <c r="N61" s="5">
        <f t="shared" si="10"/>
        <v>18</v>
      </c>
      <c r="P61" s="235" t="str">
        <f>G61</f>
        <v xml:space="preserve">BPGO  </v>
      </c>
      <c r="Q61" s="244">
        <f>SUM(LARGE((N51,N53,N54,N61),{1;2;3}))</f>
        <v>62</v>
      </c>
      <c r="R61" s="240">
        <f t="shared" si="7"/>
        <v>2</v>
      </c>
      <c r="T61" s="238">
        <f>MAX(N51,N53,N54,N61)</f>
        <v>29</v>
      </c>
    </row>
    <row r="62" spans="1:20" ht="15.75">
      <c r="A62" s="175" t="s">
        <v>115</v>
      </c>
      <c r="B62" s="175" t="s">
        <v>116</v>
      </c>
      <c r="C62" s="5" t="str">
        <f t="shared" si="8"/>
        <v>COLL Marlène</v>
      </c>
      <c r="D62" s="187" t="s">
        <v>9</v>
      </c>
      <c r="E62" s="142" t="s">
        <v>19</v>
      </c>
      <c r="F62" s="16">
        <f>'joueurs  '!F33</f>
        <v>35.700000000000003</v>
      </c>
      <c r="G62" s="86" t="s">
        <v>78</v>
      </c>
      <c r="H62" s="193">
        <v>41992290</v>
      </c>
      <c r="I62" s="141" t="str">
        <f t="shared" si="9"/>
        <v>F2</v>
      </c>
      <c r="J62" s="5">
        <f>'Feuille saisie score '!J33</f>
        <v>4</v>
      </c>
      <c r="K62" s="5">
        <f>'Feuille saisie score '!K33</f>
        <v>27</v>
      </c>
      <c r="L62" s="5">
        <f>'Feuille saisie score '!L33</f>
        <v>5</v>
      </c>
      <c r="M62" s="5">
        <f>'Feuille saisie score '!M33</f>
        <v>21</v>
      </c>
      <c r="N62" s="5">
        <f t="shared" si="10"/>
        <v>9</v>
      </c>
      <c r="Q62" s="238"/>
      <c r="R62" s="239" t="str">
        <f t="shared" si="7"/>
        <v/>
      </c>
      <c r="T62" s="238"/>
    </row>
    <row r="63" spans="1:20" ht="16.5" thickBot="1">
      <c r="A63" s="178" t="s">
        <v>82</v>
      </c>
      <c r="B63" s="178" t="s">
        <v>83</v>
      </c>
      <c r="C63" s="5" t="str">
        <f t="shared" si="8"/>
        <v>COUTURIER Bénédicte</v>
      </c>
      <c r="D63" s="187" t="s">
        <v>9</v>
      </c>
      <c r="E63" s="142" t="s">
        <v>19</v>
      </c>
      <c r="F63" s="16">
        <f>'joueurs  '!F38</f>
        <v>38.5</v>
      </c>
      <c r="G63" s="86" t="s">
        <v>78</v>
      </c>
      <c r="H63" s="198">
        <v>544388225</v>
      </c>
      <c r="I63" s="141" t="str">
        <f t="shared" si="9"/>
        <v>F2</v>
      </c>
      <c r="J63" s="5">
        <f>'Feuille saisie score '!J38</f>
        <v>7</v>
      </c>
      <c r="K63" s="5">
        <f>'Feuille saisie score '!K38</f>
        <v>34</v>
      </c>
      <c r="L63" s="5">
        <f>'Feuille saisie score '!L38</f>
        <v>5</v>
      </c>
      <c r="M63" s="5">
        <f>'Feuille saisie score '!M38</f>
        <v>30</v>
      </c>
      <c r="N63" s="5">
        <f t="shared" si="10"/>
        <v>12</v>
      </c>
      <c r="Q63" s="238"/>
      <c r="R63" s="239" t="str">
        <f t="shared" si="7"/>
        <v/>
      </c>
      <c r="T63" s="238"/>
    </row>
    <row r="64" spans="1:20" ht="15.75" hidden="1" thickBot="1">
      <c r="A64" s="172" t="s">
        <v>342</v>
      </c>
      <c r="B64" s="172" t="s">
        <v>343</v>
      </c>
      <c r="C64" s="5" t="str">
        <f t="shared" si="8"/>
        <v>FRANCHI ANTOINE</v>
      </c>
      <c r="D64" s="186" t="s">
        <v>9</v>
      </c>
      <c r="E64" s="145" t="s">
        <v>10</v>
      </c>
      <c r="F64" s="16">
        <f>'joueurs  '!F64</f>
        <v>21.5</v>
      </c>
      <c r="G64" s="89" t="s">
        <v>341</v>
      </c>
      <c r="H64" s="192">
        <v>519009066</v>
      </c>
      <c r="I64" s="141" t="str">
        <f t="shared" si="9"/>
        <v>H2</v>
      </c>
      <c r="J64" s="5">
        <f>'Feuille saisie score '!J64</f>
        <v>15</v>
      </c>
      <c r="K64" s="5">
        <f>'Feuille saisie score '!K64</f>
        <v>36</v>
      </c>
      <c r="L64" s="5">
        <f>'Feuille saisie score '!L64</f>
        <v>18</v>
      </c>
      <c r="M64" s="5">
        <f>'Feuille saisie score '!M64</f>
        <v>40</v>
      </c>
      <c r="N64" s="5">
        <f t="shared" si="10"/>
        <v>33</v>
      </c>
      <c r="R64" t="str">
        <f t="shared" si="7"/>
        <v/>
      </c>
    </row>
    <row r="65" spans="1:20" ht="15.75" hidden="1" thickBot="1">
      <c r="A65" s="172" t="s">
        <v>245</v>
      </c>
      <c r="B65" s="172" t="s">
        <v>246</v>
      </c>
      <c r="C65" s="5" t="str">
        <f t="shared" si="8"/>
        <v>GAMBILLO Franco</v>
      </c>
      <c r="D65" s="186" t="s">
        <v>9</v>
      </c>
      <c r="E65" s="150" t="s">
        <v>10</v>
      </c>
      <c r="F65" s="16">
        <f>'joueurs  '!F65</f>
        <v>19.2</v>
      </c>
      <c r="G65" s="66" t="s">
        <v>244</v>
      </c>
      <c r="H65" s="192">
        <v>521918187</v>
      </c>
      <c r="I65" s="141" t="str">
        <f t="shared" si="9"/>
        <v>H2</v>
      </c>
      <c r="J65" s="5">
        <f>'Feuille saisie score '!J65</f>
        <v>20</v>
      </c>
      <c r="K65" s="5">
        <f>'Feuille saisie score '!K65</f>
        <v>39</v>
      </c>
      <c r="L65" s="5">
        <f>'Feuille saisie score '!L65</f>
        <v>17</v>
      </c>
      <c r="M65" s="5">
        <f>'Feuille saisie score '!M65</f>
        <v>35</v>
      </c>
      <c r="N65" s="5">
        <f t="shared" si="10"/>
        <v>37</v>
      </c>
      <c r="R65" t="str">
        <f t="shared" si="7"/>
        <v/>
      </c>
    </row>
    <row r="66" spans="1:20" ht="15.75" hidden="1" thickBot="1">
      <c r="A66" s="172" t="s">
        <v>292</v>
      </c>
      <c r="B66" s="172" t="s">
        <v>293</v>
      </c>
      <c r="C66" s="5" t="str">
        <f t="shared" si="8"/>
        <v>Garnier thierry</v>
      </c>
      <c r="D66" s="186" t="s">
        <v>9</v>
      </c>
      <c r="E66" s="152" t="s">
        <v>10</v>
      </c>
      <c r="F66" s="16">
        <f>'joueurs  '!F66</f>
        <v>35</v>
      </c>
      <c r="G66" s="74" t="s">
        <v>276</v>
      </c>
      <c r="H66" s="192">
        <v>514333250</v>
      </c>
      <c r="I66" s="141" t="str">
        <f t="shared" si="9"/>
        <v>H3</v>
      </c>
      <c r="J66" s="5">
        <f>'Feuille saisie score '!J66</f>
        <v>4</v>
      </c>
      <c r="K66" s="5">
        <f>'Feuille saisie score '!K66</f>
        <v>29</v>
      </c>
      <c r="L66" s="5">
        <f>'Feuille saisie score '!L66</f>
        <v>6</v>
      </c>
      <c r="M66" s="5">
        <f>'Feuille saisie score '!M66</f>
        <v>36</v>
      </c>
      <c r="N66" s="5">
        <f t="shared" si="10"/>
        <v>10</v>
      </c>
      <c r="R66" t="str">
        <f t="shared" si="7"/>
        <v/>
      </c>
    </row>
    <row r="67" spans="1:20" ht="15.75" hidden="1" thickBot="1">
      <c r="A67" s="172" t="s">
        <v>71</v>
      </c>
      <c r="B67" s="172" t="s">
        <v>72</v>
      </c>
      <c r="C67" s="5" t="str">
        <f t="shared" si="8"/>
        <v>GAUTIER Stéphane</v>
      </c>
      <c r="D67" s="186" t="s">
        <v>9</v>
      </c>
      <c r="E67" s="95" t="s">
        <v>10</v>
      </c>
      <c r="F67" s="16">
        <f>'joueurs  '!F67</f>
        <v>25.4</v>
      </c>
      <c r="G67" s="14" t="s">
        <v>60</v>
      </c>
      <c r="H67" s="192">
        <v>44952233</v>
      </c>
      <c r="I67" s="141" t="str">
        <f t="shared" si="9"/>
        <v>H3</v>
      </c>
      <c r="J67" s="5">
        <f>'Feuille saisie score '!J67</f>
        <v>6</v>
      </c>
      <c r="K67" s="5">
        <f>'Feuille saisie score '!K67</f>
        <v>21</v>
      </c>
      <c r="L67" s="5">
        <f>'Feuille saisie score '!L67</f>
        <v>7</v>
      </c>
      <c r="M67" s="5">
        <f>'Feuille saisie score '!M67</f>
        <v>28</v>
      </c>
      <c r="N67" s="5">
        <f t="shared" si="10"/>
        <v>13</v>
      </c>
      <c r="R67" t="str">
        <f t="shared" ref="R67:R98" si="11">IF(Q67="","",RANK(Q67,$Q$3:$Q$169,0))</f>
        <v/>
      </c>
    </row>
    <row r="68" spans="1:20" ht="15.75" hidden="1" thickBot="1">
      <c r="A68" s="172" t="s">
        <v>258</v>
      </c>
      <c r="B68" s="172" t="s">
        <v>259</v>
      </c>
      <c r="C68" s="5" t="str">
        <f t="shared" si="8"/>
        <v>GEA  BERNARD</v>
      </c>
      <c r="D68" s="186" t="s">
        <v>9</v>
      </c>
      <c r="E68" s="149" t="s">
        <v>10</v>
      </c>
      <c r="F68" s="16">
        <f>'joueurs  '!F68</f>
        <v>27.7</v>
      </c>
      <c r="G68" s="57" t="s">
        <v>255</v>
      </c>
      <c r="H68" s="192">
        <v>522458066</v>
      </c>
      <c r="I68" s="141" t="str">
        <f t="shared" si="9"/>
        <v>H3</v>
      </c>
      <c r="J68" s="5">
        <f>'Feuille saisie score '!J68</f>
        <v>11</v>
      </c>
      <c r="K68" s="5">
        <f>'Feuille saisie score '!K68</f>
        <v>34</v>
      </c>
      <c r="L68" s="5">
        <f>'Feuille saisie score '!L68</f>
        <v>8</v>
      </c>
      <c r="M68" s="5">
        <f>'Feuille saisie score '!M68</f>
        <v>25</v>
      </c>
      <c r="N68" s="5">
        <f t="shared" si="10"/>
        <v>19</v>
      </c>
      <c r="R68" t="str">
        <f t="shared" si="11"/>
        <v/>
      </c>
    </row>
    <row r="69" spans="1:20" ht="15.75" hidden="1" thickBot="1">
      <c r="A69" s="172" t="s">
        <v>49</v>
      </c>
      <c r="B69" s="172" t="s">
        <v>50</v>
      </c>
      <c r="C69" s="5" t="str">
        <f t="shared" si="8"/>
        <v>GONDOLE Philippe</v>
      </c>
      <c r="D69" s="186" t="s">
        <v>9</v>
      </c>
      <c r="E69" s="10" t="s">
        <v>10</v>
      </c>
      <c r="F69" s="16">
        <f>'joueurs  '!F69</f>
        <v>19</v>
      </c>
      <c r="G69" s="163" t="s">
        <v>14</v>
      </c>
      <c r="H69" s="192">
        <v>541526116</v>
      </c>
      <c r="I69" s="141" t="str">
        <f t="shared" si="9"/>
        <v>H2</v>
      </c>
      <c r="J69" s="5">
        <f>'Feuille saisie score '!J69</f>
        <v>12</v>
      </c>
      <c r="K69" s="5">
        <f>'Feuille saisie score '!K69</f>
        <v>31</v>
      </c>
      <c r="L69" s="5">
        <f>'Feuille saisie score '!L69</f>
        <v>0</v>
      </c>
      <c r="M69" s="5">
        <f>'Feuille saisie score '!M69</f>
        <v>0</v>
      </c>
      <c r="N69" s="5">
        <f t="shared" si="10"/>
        <v>12</v>
      </c>
      <c r="R69" t="str">
        <f t="shared" si="11"/>
        <v/>
      </c>
    </row>
    <row r="70" spans="1:20" ht="16.5" thickBot="1">
      <c r="A70" s="178" t="s">
        <v>85</v>
      </c>
      <c r="B70" s="178" t="s">
        <v>70</v>
      </c>
      <c r="C70" s="5" t="str">
        <f t="shared" si="8"/>
        <v>MOCAER Elodie</v>
      </c>
      <c r="D70" s="187" t="s">
        <v>9</v>
      </c>
      <c r="E70" s="142" t="s">
        <v>19</v>
      </c>
      <c r="F70" s="16">
        <f>'joueurs  '!F114</f>
        <v>52.8</v>
      </c>
      <c r="G70" s="86" t="s">
        <v>78</v>
      </c>
      <c r="H70" s="202" t="s">
        <v>87</v>
      </c>
      <c r="I70" s="141" t="str">
        <f t="shared" si="9"/>
        <v>F2</v>
      </c>
      <c r="J70" s="5">
        <f>'Feuille saisie score '!J114</f>
        <v>3</v>
      </c>
      <c r="K70" s="5">
        <f>'Feuille saisie score '!K114</f>
        <v>21</v>
      </c>
      <c r="L70" s="5">
        <f>'Feuille saisie score '!L114</f>
        <v>3</v>
      </c>
      <c r="M70" s="5">
        <f>'Feuille saisie score '!M114</f>
        <v>24</v>
      </c>
      <c r="N70" s="5">
        <f t="shared" si="10"/>
        <v>6</v>
      </c>
      <c r="P70" s="235" t="str">
        <f>G70</f>
        <v xml:space="preserve">CEAPC </v>
      </c>
      <c r="Q70" s="244">
        <f>N62+N63+N70</f>
        <v>27</v>
      </c>
      <c r="R70" s="240">
        <f t="shared" si="11"/>
        <v>8</v>
      </c>
      <c r="T70" s="238">
        <f>MAX(N62,N63,N70)</f>
        <v>12</v>
      </c>
    </row>
    <row r="71" spans="1:20" ht="15.75" hidden="1" thickBot="1">
      <c r="A71" s="172" t="s">
        <v>324</v>
      </c>
      <c r="B71" s="172" t="s">
        <v>50</v>
      </c>
      <c r="C71" s="5" t="str">
        <f t="shared" si="8"/>
        <v>GRANDADAM Philippe</v>
      </c>
      <c r="D71" s="144" t="s">
        <v>22</v>
      </c>
      <c r="E71" s="144" t="s">
        <v>10</v>
      </c>
      <c r="F71" s="16">
        <f>'joueurs  '!F71</f>
        <v>24.6</v>
      </c>
      <c r="G71" s="35" t="s">
        <v>323</v>
      </c>
      <c r="H71" s="192">
        <v>541310170</v>
      </c>
      <c r="I71" s="141" t="str">
        <f t="shared" si="9"/>
        <v>H3</v>
      </c>
      <c r="J71" s="5">
        <f>'Feuille saisie score '!J71</f>
        <v>15</v>
      </c>
      <c r="K71" s="5">
        <f>'Feuille saisie score '!K71</f>
        <v>34</v>
      </c>
      <c r="L71" s="5">
        <f>'Feuille saisie score '!L71</f>
        <v>12</v>
      </c>
      <c r="M71" s="5">
        <f>'Feuille saisie score '!M71</f>
        <v>31</v>
      </c>
      <c r="N71" s="5">
        <f t="shared" si="10"/>
        <v>27</v>
      </c>
      <c r="R71" t="str">
        <f t="shared" si="11"/>
        <v/>
      </c>
    </row>
    <row r="72" spans="1:20" ht="16.5" thickBot="1">
      <c r="A72" s="172" t="s">
        <v>142</v>
      </c>
      <c r="B72" s="172" t="s">
        <v>143</v>
      </c>
      <c r="C72" s="5" t="str">
        <f t="shared" si="8"/>
        <v>PAUGAM  Sophie</v>
      </c>
      <c r="D72" s="186" t="s">
        <v>9</v>
      </c>
      <c r="E72" s="145" t="s">
        <v>19</v>
      </c>
      <c r="F72" s="16">
        <f>'joueurs  '!F126</f>
        <v>41.7</v>
      </c>
      <c r="G72" s="35" t="s">
        <v>139</v>
      </c>
      <c r="H72" s="192">
        <v>42327206</v>
      </c>
      <c r="I72" s="141" t="str">
        <f t="shared" si="9"/>
        <v>F2</v>
      </c>
      <c r="J72" s="5">
        <f>'Feuille saisie score '!J126</f>
        <v>12</v>
      </c>
      <c r="K72" s="5">
        <f>'Feuille saisie score '!K126</f>
        <v>46</v>
      </c>
      <c r="L72" s="5">
        <f>'Feuille saisie score '!L126</f>
        <v>8</v>
      </c>
      <c r="M72" s="5">
        <f>'Feuille saisie score '!M126</f>
        <v>32</v>
      </c>
      <c r="N72" s="5">
        <f t="shared" si="10"/>
        <v>20</v>
      </c>
      <c r="P72" s="235" t="str">
        <f>G72</f>
        <v xml:space="preserve">CEBPL  </v>
      </c>
      <c r="Q72" s="244">
        <f>N72</f>
        <v>20</v>
      </c>
      <c r="R72" s="240">
        <f t="shared" si="11"/>
        <v>11</v>
      </c>
      <c r="S72" s="284" t="s">
        <v>499</v>
      </c>
      <c r="T72" s="238">
        <f>N72</f>
        <v>20</v>
      </c>
    </row>
    <row r="73" spans="1:20" ht="16.5" hidden="1" thickBot="1">
      <c r="A73" s="178" t="s">
        <v>121</v>
      </c>
      <c r="B73" s="178" t="s">
        <v>122</v>
      </c>
      <c r="C73" s="5" t="str">
        <f t="shared" si="8"/>
        <v>GUIMARAES Carlos</v>
      </c>
      <c r="D73" s="187" t="s">
        <v>9</v>
      </c>
      <c r="E73" s="142" t="s">
        <v>10</v>
      </c>
      <c r="F73" s="16">
        <f>'joueurs  '!F73</f>
        <v>12.1</v>
      </c>
      <c r="G73" s="86" t="s">
        <v>78</v>
      </c>
      <c r="H73" s="193">
        <v>45534171</v>
      </c>
      <c r="I73" s="141" t="str">
        <f t="shared" si="9"/>
        <v>H1</v>
      </c>
      <c r="J73" s="5">
        <f>'Feuille saisie score '!J73</f>
        <v>22</v>
      </c>
      <c r="K73" s="5">
        <f>'Feuille saisie score '!K73</f>
        <v>32</v>
      </c>
      <c r="L73" s="5">
        <f>'Feuille saisie score '!L73</f>
        <v>16</v>
      </c>
      <c r="M73" s="5">
        <f>'Feuille saisie score '!M73</f>
        <v>29</v>
      </c>
      <c r="N73" s="5">
        <f t="shared" si="10"/>
        <v>38</v>
      </c>
      <c r="R73" t="str">
        <f t="shared" si="11"/>
        <v/>
      </c>
    </row>
    <row r="74" spans="1:20" ht="15.75" hidden="1" thickBot="1">
      <c r="A74" s="172" t="s">
        <v>282</v>
      </c>
      <c r="B74" s="172" t="s">
        <v>283</v>
      </c>
      <c r="C74" s="5" t="str">
        <f t="shared" ref="C74:C100" si="12">A74&amp;" "&amp;B74</f>
        <v>GUITOGER didier</v>
      </c>
      <c r="D74" s="186" t="s">
        <v>9</v>
      </c>
      <c r="E74" s="152" t="s">
        <v>10</v>
      </c>
      <c r="F74" s="16">
        <f>'joueurs  '!F74</f>
        <v>19.5</v>
      </c>
      <c r="G74" s="74" t="s">
        <v>276</v>
      </c>
      <c r="H74" s="192">
        <v>535764291</v>
      </c>
      <c r="I74" s="141" t="str">
        <f t="shared" ref="I74:I100" si="13">IF(E74="H",IF(F74&lt;15.5,"H1",IF(F74&lt;24.5,"H2","H3")),IF(E74="F",IF(F74&lt;24.5,"F1","F2"),""))</f>
        <v>H2</v>
      </c>
      <c r="J74" s="5">
        <f>'Feuille saisie score '!J74</f>
        <v>13</v>
      </c>
      <c r="K74" s="5">
        <f>'Feuille saisie score '!K74</f>
        <v>31</v>
      </c>
      <c r="L74" s="5">
        <f>'Feuille saisie score '!L74</f>
        <v>5</v>
      </c>
      <c r="M74" s="5">
        <f>'Feuille saisie score '!M74</f>
        <v>20</v>
      </c>
      <c r="N74" s="5">
        <f t="shared" ref="N74:N100" si="14">J74+L74</f>
        <v>18</v>
      </c>
      <c r="R74" t="str">
        <f t="shared" si="11"/>
        <v/>
      </c>
    </row>
    <row r="75" spans="1:20" ht="15.75" hidden="1" thickBot="1">
      <c r="A75" s="172" t="s">
        <v>360</v>
      </c>
      <c r="B75" s="172" t="s">
        <v>361</v>
      </c>
      <c r="C75" s="5" t="str">
        <f t="shared" si="12"/>
        <v>HAGEMAN VALERIE</v>
      </c>
      <c r="D75" s="145" t="s">
        <v>22</v>
      </c>
      <c r="E75" s="145" t="s">
        <v>19</v>
      </c>
      <c r="F75" s="16">
        <f>'joueurs  '!F75</f>
        <v>43.5</v>
      </c>
      <c r="G75" s="89" t="s">
        <v>341</v>
      </c>
      <c r="H75" s="192">
        <v>533591301</v>
      </c>
      <c r="I75" s="141" t="str">
        <f t="shared" si="13"/>
        <v>F2</v>
      </c>
      <c r="J75" s="5">
        <f>'Feuille saisie score '!J75</f>
        <v>5</v>
      </c>
      <c r="K75" s="5">
        <f>'Feuille saisie score '!K75</f>
        <v>39</v>
      </c>
      <c r="L75" s="5">
        <f>'Feuille saisie score '!L75</f>
        <v>10</v>
      </c>
      <c r="M75" s="5">
        <f>'Feuille saisie score '!M75</f>
        <v>38</v>
      </c>
      <c r="N75" s="5">
        <f t="shared" si="14"/>
        <v>15</v>
      </c>
      <c r="R75" t="str">
        <f t="shared" si="11"/>
        <v/>
      </c>
    </row>
    <row r="76" spans="1:20" ht="15.75" hidden="1" thickBot="1">
      <c r="A76" s="177" t="s">
        <v>299</v>
      </c>
      <c r="B76" s="177" t="s">
        <v>300</v>
      </c>
      <c r="C76" s="5" t="str">
        <f t="shared" si="12"/>
        <v>HAMELIN Carl</v>
      </c>
      <c r="D76" s="188" t="s">
        <v>9</v>
      </c>
      <c r="E76" s="153" t="s">
        <v>10</v>
      </c>
      <c r="F76" s="16">
        <f>'joueurs  '!F76</f>
        <v>39.200000000000003</v>
      </c>
      <c r="G76" s="14" t="s">
        <v>298</v>
      </c>
      <c r="H76" s="192">
        <v>44222363</v>
      </c>
      <c r="I76" s="141" t="str">
        <f t="shared" si="13"/>
        <v>H3</v>
      </c>
      <c r="J76" s="5">
        <f>'Feuille saisie score '!J76</f>
        <v>9</v>
      </c>
      <c r="K76" s="5">
        <f>'Feuille saisie score '!K76</f>
        <v>39</v>
      </c>
      <c r="L76" s="5">
        <f>'Feuille saisie score '!L76</f>
        <v>6</v>
      </c>
      <c r="M76" s="5">
        <f>'Feuille saisie score '!M76</f>
        <v>40</v>
      </c>
      <c r="N76" s="5">
        <f t="shared" si="14"/>
        <v>15</v>
      </c>
      <c r="R76" t="str">
        <f t="shared" si="11"/>
        <v/>
      </c>
    </row>
    <row r="77" spans="1:20" ht="15.75" hidden="1" thickBot="1">
      <c r="A77" s="172" t="s">
        <v>220</v>
      </c>
      <c r="B77" s="172" t="s">
        <v>221</v>
      </c>
      <c r="C77" s="5" t="str">
        <f t="shared" si="12"/>
        <v>HERLIN KEVIN</v>
      </c>
      <c r="D77" s="186" t="s">
        <v>9</v>
      </c>
      <c r="E77" s="149" t="s">
        <v>10</v>
      </c>
      <c r="F77" s="16">
        <f>'joueurs  '!F77</f>
        <v>26</v>
      </c>
      <c r="G77" s="57" t="s">
        <v>213</v>
      </c>
      <c r="H77" s="192">
        <v>520163379</v>
      </c>
      <c r="I77" s="141" t="str">
        <f t="shared" si="13"/>
        <v>H3</v>
      </c>
      <c r="J77" s="5">
        <f>'Feuille saisie score '!J77</f>
        <v>6</v>
      </c>
      <c r="K77" s="5">
        <f>'Feuille saisie score '!K77</f>
        <v>23</v>
      </c>
      <c r="L77" s="5">
        <f>'Feuille saisie score '!L77</f>
        <v>8</v>
      </c>
      <c r="M77" s="5">
        <f>'Feuille saisie score '!M77</f>
        <v>25</v>
      </c>
      <c r="N77" s="5">
        <f t="shared" si="14"/>
        <v>14</v>
      </c>
      <c r="R77" t="str">
        <f t="shared" si="11"/>
        <v/>
      </c>
    </row>
    <row r="78" spans="1:20" ht="15.75" hidden="1" thickBot="1">
      <c r="A78" s="172" t="s">
        <v>373</v>
      </c>
      <c r="B78" s="172" t="s">
        <v>374</v>
      </c>
      <c r="C78" s="5" t="str">
        <f t="shared" si="12"/>
        <v>HOCHIN DIDIER</v>
      </c>
      <c r="D78" s="186" t="s">
        <v>9</v>
      </c>
      <c r="E78" s="156" t="s">
        <v>10</v>
      </c>
      <c r="F78" s="16">
        <f>'joueurs  '!F78</f>
        <v>15.2</v>
      </c>
      <c r="G78" s="90" t="s">
        <v>365</v>
      </c>
      <c r="H78" s="172">
        <v>49513048</v>
      </c>
      <c r="I78" s="141" t="str">
        <f t="shared" si="13"/>
        <v>H1</v>
      </c>
      <c r="J78" s="5">
        <f>'Feuille saisie score '!J78</f>
        <v>10</v>
      </c>
      <c r="K78" s="5">
        <f>'Feuille saisie score '!K78</f>
        <v>19</v>
      </c>
      <c r="L78" s="5">
        <f>'Feuille saisie score '!L78</f>
        <v>18</v>
      </c>
      <c r="M78" s="5">
        <f>'Feuille saisie score '!M78</f>
        <v>32</v>
      </c>
      <c r="N78" s="5">
        <f t="shared" si="14"/>
        <v>28</v>
      </c>
      <c r="R78" t="str">
        <f t="shared" si="11"/>
        <v/>
      </c>
    </row>
    <row r="79" spans="1:20" ht="16.5" thickBot="1">
      <c r="A79" s="172" t="s">
        <v>229</v>
      </c>
      <c r="B79" s="172" t="s">
        <v>230</v>
      </c>
      <c r="C79" s="5" t="str">
        <f t="shared" si="12"/>
        <v>BENOIT Christine</v>
      </c>
      <c r="D79" s="186" t="s">
        <v>9</v>
      </c>
      <c r="E79" s="62" t="s">
        <v>19</v>
      </c>
      <c r="F79" s="16">
        <f>'joueurs  '!F17</f>
        <v>40</v>
      </c>
      <c r="G79" s="61" t="s">
        <v>228</v>
      </c>
      <c r="H79" s="194">
        <v>522770334</v>
      </c>
      <c r="I79" s="141" t="str">
        <f t="shared" si="13"/>
        <v>F2</v>
      </c>
      <c r="J79" s="5">
        <f>'Feuille saisie score '!J17</f>
        <v>8</v>
      </c>
      <c r="K79" s="5">
        <f>'Feuille saisie score '!K17</f>
        <v>38</v>
      </c>
      <c r="L79" s="5">
        <f>'Feuille saisie score '!L17</f>
        <v>7</v>
      </c>
      <c r="M79" s="5">
        <f>'Feuille saisie score '!M17</f>
        <v>30</v>
      </c>
      <c r="N79" s="5">
        <f t="shared" si="14"/>
        <v>15</v>
      </c>
      <c r="P79" s="235" t="str">
        <f>G79</f>
        <v xml:space="preserve">CEGEE  </v>
      </c>
      <c r="Q79" s="244">
        <f>N79</f>
        <v>15</v>
      </c>
      <c r="R79" s="240">
        <f t="shared" si="11"/>
        <v>13</v>
      </c>
      <c r="S79" s="284" t="s">
        <v>499</v>
      </c>
      <c r="T79" s="238">
        <f>N79</f>
        <v>15</v>
      </c>
    </row>
    <row r="80" spans="1:20" ht="15.75" hidden="1" thickBot="1">
      <c r="A80" s="172" t="s">
        <v>393</v>
      </c>
      <c r="B80" s="172" t="s">
        <v>28</v>
      </c>
      <c r="C80" s="5" t="str">
        <f t="shared" si="12"/>
        <v>HOUPIN Gilles</v>
      </c>
      <c r="D80" s="186" t="s">
        <v>9</v>
      </c>
      <c r="E80" s="95" t="s">
        <v>10</v>
      </c>
      <c r="F80" s="16">
        <f>'joueurs  '!F80</f>
        <v>16.100000000000001</v>
      </c>
      <c r="G80" s="14" t="s">
        <v>391</v>
      </c>
      <c r="H80" s="197" t="s">
        <v>394</v>
      </c>
      <c r="I80" s="141" t="str">
        <f t="shared" si="13"/>
        <v>H2</v>
      </c>
      <c r="J80" s="5">
        <f>'Feuille saisie score '!J80</f>
        <v>11</v>
      </c>
      <c r="K80" s="5">
        <f>'Feuille saisie score '!K80</f>
        <v>24</v>
      </c>
      <c r="L80" s="5">
        <f>'Feuille saisie score '!L80</f>
        <v>7</v>
      </c>
      <c r="M80" s="5">
        <f>'Feuille saisie score '!M80</f>
        <v>20</v>
      </c>
      <c r="N80" s="5">
        <f t="shared" si="14"/>
        <v>18</v>
      </c>
      <c r="R80" t="str">
        <f t="shared" si="11"/>
        <v/>
      </c>
    </row>
    <row r="81" spans="1:20" ht="16.5" hidden="1" thickBot="1">
      <c r="A81" s="175" t="s">
        <v>179</v>
      </c>
      <c r="B81" s="175" t="s">
        <v>180</v>
      </c>
      <c r="C81" s="5" t="str">
        <f t="shared" si="12"/>
        <v>IGUAL CHRISTIAN</v>
      </c>
      <c r="D81" s="187" t="s">
        <v>9</v>
      </c>
      <c r="E81" s="147" t="s">
        <v>10</v>
      </c>
      <c r="F81" s="16">
        <f>'joueurs  '!F82</f>
        <v>30.7</v>
      </c>
      <c r="G81" s="74" t="s">
        <v>156</v>
      </c>
      <c r="H81" s="200" t="s">
        <v>182</v>
      </c>
      <c r="I81" s="141" t="str">
        <f t="shared" si="13"/>
        <v>H3</v>
      </c>
      <c r="J81" s="5">
        <f>'Feuille saisie score '!J82</f>
        <v>8</v>
      </c>
      <c r="K81" s="5">
        <f>'Feuille saisie score '!K82</f>
        <v>35</v>
      </c>
      <c r="L81" s="5">
        <f>'Feuille saisie score '!L82</f>
        <v>18</v>
      </c>
      <c r="M81" s="5">
        <f>'Feuille saisie score '!M82</f>
        <v>51</v>
      </c>
      <c r="N81" s="5">
        <f t="shared" si="14"/>
        <v>26</v>
      </c>
      <c r="R81" t="str">
        <f t="shared" si="11"/>
        <v/>
      </c>
    </row>
    <row r="82" spans="1:20" ht="15.75" hidden="1" thickBot="1">
      <c r="A82" s="172" t="s">
        <v>29</v>
      </c>
      <c r="B82" s="172" t="s">
        <v>30</v>
      </c>
      <c r="C82" s="5" t="str">
        <f t="shared" si="12"/>
        <v>ILLIVI Sylvain</v>
      </c>
      <c r="D82" s="186" t="s">
        <v>9</v>
      </c>
      <c r="E82" s="10" t="s">
        <v>10</v>
      </c>
      <c r="F82" s="16">
        <f>'joueurs  '!F83</f>
        <v>33.200000000000003</v>
      </c>
      <c r="G82" s="163" t="s">
        <v>14</v>
      </c>
      <c r="H82" s="192" t="s">
        <v>31</v>
      </c>
      <c r="I82" s="141" t="str">
        <f t="shared" si="13"/>
        <v>H3</v>
      </c>
      <c r="J82" s="5">
        <f>'Feuille saisie score '!J83</f>
        <v>7</v>
      </c>
      <c r="K82" s="5">
        <f>'Feuille saisie score '!K83</f>
        <v>27</v>
      </c>
      <c r="L82" s="5">
        <f>'Feuille saisie score '!L83</f>
        <v>5</v>
      </c>
      <c r="M82" s="5">
        <f>'Feuille saisie score '!M83</f>
        <v>31</v>
      </c>
      <c r="N82" s="5">
        <f t="shared" si="14"/>
        <v>12</v>
      </c>
      <c r="R82" t="str">
        <f t="shared" si="11"/>
        <v/>
      </c>
    </row>
    <row r="83" spans="1:20" ht="15.75" hidden="1" thickBot="1">
      <c r="A83" s="172" t="s">
        <v>411</v>
      </c>
      <c r="B83" s="172" t="s">
        <v>412</v>
      </c>
      <c r="C83" s="5" t="str">
        <f t="shared" si="12"/>
        <v>JACOB sebastien</v>
      </c>
      <c r="D83" s="160" t="s">
        <v>22</v>
      </c>
      <c r="E83" s="160" t="s">
        <v>10</v>
      </c>
      <c r="F83" s="16">
        <f>'joueurs  '!F84</f>
        <v>18.100000000000001</v>
      </c>
      <c r="G83" s="170" t="s">
        <v>410</v>
      </c>
      <c r="H83" s="172">
        <v>45373347</v>
      </c>
      <c r="I83" s="141" t="str">
        <f t="shared" si="13"/>
        <v>H2</v>
      </c>
      <c r="J83" s="5">
        <f>'Feuille saisie score '!J84</f>
        <v>0</v>
      </c>
      <c r="K83" s="5">
        <f>'Feuille saisie score '!K84</f>
        <v>0</v>
      </c>
      <c r="L83" s="5">
        <f>'Feuille saisie score '!L84</f>
        <v>7</v>
      </c>
      <c r="M83" s="5">
        <f>'Feuille saisie score '!M84</f>
        <v>17</v>
      </c>
      <c r="N83" s="5">
        <f t="shared" si="14"/>
        <v>7</v>
      </c>
      <c r="R83" t="str">
        <f t="shared" si="11"/>
        <v/>
      </c>
    </row>
    <row r="84" spans="1:20" ht="15.75" hidden="1" thickBot="1">
      <c r="A84" s="172" t="s">
        <v>240</v>
      </c>
      <c r="B84" s="172" t="s">
        <v>93</v>
      </c>
      <c r="C84" s="5" t="str">
        <f t="shared" si="12"/>
        <v>JOBERT Dominique</v>
      </c>
      <c r="D84" s="186" t="s">
        <v>9</v>
      </c>
      <c r="E84" s="62" t="s">
        <v>10</v>
      </c>
      <c r="F84" s="16">
        <f>'joueurs  '!F85</f>
        <v>31.1</v>
      </c>
      <c r="G84" s="61" t="s">
        <v>228</v>
      </c>
      <c r="H84" s="193">
        <v>517532342</v>
      </c>
      <c r="I84" s="141" t="str">
        <f t="shared" si="13"/>
        <v>H3</v>
      </c>
      <c r="J84" s="5">
        <f>'Feuille saisie score '!J85</f>
        <v>6</v>
      </c>
      <c r="K84" s="5">
        <f>'Feuille saisie score '!K85</f>
        <v>27</v>
      </c>
      <c r="L84" s="5">
        <f>'Feuille saisie score '!L85</f>
        <v>4</v>
      </c>
      <c r="M84" s="5">
        <f>'Feuille saisie score '!M85</f>
        <v>36</v>
      </c>
      <c r="N84" s="5">
        <f t="shared" si="14"/>
        <v>10</v>
      </c>
      <c r="R84" t="str">
        <f t="shared" si="11"/>
        <v/>
      </c>
    </row>
    <row r="85" spans="1:20" ht="15.75" hidden="1" thickBot="1">
      <c r="A85" s="172" t="s">
        <v>313</v>
      </c>
      <c r="B85" s="172" t="s">
        <v>237</v>
      </c>
      <c r="C85" s="5" t="str">
        <f t="shared" si="12"/>
        <v>LACAZE NICOLAS</v>
      </c>
      <c r="D85" s="186" t="s">
        <v>9</v>
      </c>
      <c r="E85" s="154" t="s">
        <v>10</v>
      </c>
      <c r="F85" s="16">
        <f>'joueurs  '!F86</f>
        <v>19</v>
      </c>
      <c r="G85" s="80" t="s">
        <v>306</v>
      </c>
      <c r="H85" s="195" t="s">
        <v>314</v>
      </c>
      <c r="I85" s="141" t="str">
        <f t="shared" si="13"/>
        <v>H2</v>
      </c>
      <c r="J85" s="5">
        <f>'Feuille saisie score '!J86</f>
        <v>14</v>
      </c>
      <c r="K85" s="5">
        <f>'Feuille saisie score '!K86</f>
        <v>32</v>
      </c>
      <c r="L85" s="5">
        <f>'Feuille saisie score '!L86</f>
        <v>8</v>
      </c>
      <c r="M85" s="5">
        <f>'Feuille saisie score '!M86</f>
        <v>22</v>
      </c>
      <c r="N85" s="5">
        <f t="shared" si="14"/>
        <v>22</v>
      </c>
      <c r="R85" t="str">
        <f t="shared" si="11"/>
        <v/>
      </c>
    </row>
    <row r="86" spans="1:20" ht="15.75" hidden="1" thickBot="1">
      <c r="A86" s="172" t="s">
        <v>73</v>
      </c>
      <c r="B86" s="172" t="s">
        <v>74</v>
      </c>
      <c r="C86" s="5" t="str">
        <f t="shared" si="12"/>
        <v>LALANNE Franck</v>
      </c>
      <c r="D86" s="186" t="s">
        <v>9</v>
      </c>
      <c r="E86" s="95" t="s">
        <v>10</v>
      </c>
      <c r="F86" s="16">
        <f>'joueurs  '!F87</f>
        <v>24.8</v>
      </c>
      <c r="G86" s="14" t="s">
        <v>60</v>
      </c>
      <c r="H86" s="192">
        <v>543213165</v>
      </c>
      <c r="I86" s="141" t="str">
        <f t="shared" si="13"/>
        <v>H3</v>
      </c>
      <c r="J86" s="5">
        <f>'Feuille saisie score '!J87</f>
        <v>4</v>
      </c>
      <c r="K86" s="5">
        <f>'Feuille saisie score '!K87</f>
        <v>13</v>
      </c>
      <c r="L86" s="5">
        <f>'Feuille saisie score '!L87</f>
        <v>5</v>
      </c>
      <c r="M86" s="5">
        <f>'Feuille saisie score '!M87</f>
        <v>19</v>
      </c>
      <c r="N86" s="5">
        <f t="shared" si="14"/>
        <v>9</v>
      </c>
      <c r="R86" t="str">
        <f t="shared" si="11"/>
        <v/>
      </c>
    </row>
    <row r="87" spans="1:20" ht="16.5" hidden="1" thickBot="1">
      <c r="A87" s="175" t="s">
        <v>98</v>
      </c>
      <c r="B87" s="175" t="s">
        <v>99</v>
      </c>
      <c r="C87" s="5" t="str">
        <f t="shared" si="12"/>
        <v>LAMARQUE Pierre</v>
      </c>
      <c r="D87" s="187" t="s">
        <v>9</v>
      </c>
      <c r="E87" s="142" t="s">
        <v>10</v>
      </c>
      <c r="F87" s="16">
        <f>'joueurs  '!F88</f>
        <v>20.5</v>
      </c>
      <c r="G87" s="86" t="s">
        <v>78</v>
      </c>
      <c r="H87" s="193" t="s">
        <v>100</v>
      </c>
      <c r="I87" s="141" t="str">
        <f t="shared" si="13"/>
        <v>H2</v>
      </c>
      <c r="J87" s="5">
        <f>'Feuille saisie score '!J88</f>
        <v>4</v>
      </c>
      <c r="K87" s="5">
        <f>'Feuille saisie score '!K88</f>
        <v>14</v>
      </c>
      <c r="L87" s="5">
        <f>'Feuille saisie score '!L88</f>
        <v>4</v>
      </c>
      <c r="M87" s="5">
        <f>'Feuille saisie score '!M88</f>
        <v>18</v>
      </c>
      <c r="N87" s="5">
        <f t="shared" si="14"/>
        <v>8</v>
      </c>
      <c r="R87" t="str">
        <f t="shared" si="11"/>
        <v/>
      </c>
    </row>
    <row r="88" spans="1:20" ht="15.75" hidden="1" thickBot="1">
      <c r="A88" s="172" t="s">
        <v>47</v>
      </c>
      <c r="B88" s="172" t="s">
        <v>48</v>
      </c>
      <c r="C88" s="5" t="str">
        <f t="shared" si="12"/>
        <v>LAMBILLON Sebastien</v>
      </c>
      <c r="D88" s="186" t="s">
        <v>9</v>
      </c>
      <c r="E88" s="10" t="s">
        <v>10</v>
      </c>
      <c r="F88" s="16">
        <f>'joueurs  '!F89</f>
        <v>17.600000000000001</v>
      </c>
      <c r="G88" s="163" t="s">
        <v>14</v>
      </c>
      <c r="H88" s="192">
        <v>512042032</v>
      </c>
      <c r="I88" s="141" t="str">
        <f t="shared" si="13"/>
        <v>H2</v>
      </c>
      <c r="J88" s="5">
        <f>'Feuille saisie score '!J89</f>
        <v>8</v>
      </c>
      <c r="K88" s="5">
        <f>'Feuille saisie score '!K89</f>
        <v>24</v>
      </c>
      <c r="L88" s="5">
        <f>'Feuille saisie score '!L89</f>
        <v>14</v>
      </c>
      <c r="M88" s="5">
        <f>'Feuille saisie score '!M89</f>
        <v>28</v>
      </c>
      <c r="N88" s="5">
        <f t="shared" si="14"/>
        <v>22</v>
      </c>
      <c r="R88" t="str">
        <f t="shared" si="11"/>
        <v/>
      </c>
    </row>
    <row r="89" spans="1:20" ht="15.75" hidden="1" thickBot="1">
      <c r="A89" s="174" t="s">
        <v>243</v>
      </c>
      <c r="B89" s="174" t="s">
        <v>64</v>
      </c>
      <c r="C89" s="5" t="str">
        <f t="shared" si="12"/>
        <v>LAMOUR Eric</v>
      </c>
      <c r="D89" s="186" t="s">
        <v>9</v>
      </c>
      <c r="E89" s="150" t="s">
        <v>10</v>
      </c>
      <c r="F89" s="16">
        <f>'joueurs  '!F90</f>
        <v>13.6</v>
      </c>
      <c r="G89" s="66" t="s">
        <v>244</v>
      </c>
      <c r="H89" s="192">
        <v>44214097</v>
      </c>
      <c r="I89" s="141" t="str">
        <f t="shared" si="13"/>
        <v>H1</v>
      </c>
      <c r="J89" s="5">
        <f>'Feuille saisie score '!J90</f>
        <v>14</v>
      </c>
      <c r="K89" s="5">
        <f>'Feuille saisie score '!K90</f>
        <v>27</v>
      </c>
      <c r="L89" s="5">
        <f>'Feuille saisie score '!L90</f>
        <v>18</v>
      </c>
      <c r="M89" s="5">
        <f>'Feuille saisie score '!M90</f>
        <v>31</v>
      </c>
      <c r="N89" s="5">
        <f t="shared" si="14"/>
        <v>32</v>
      </c>
      <c r="R89" t="str">
        <f t="shared" si="11"/>
        <v/>
      </c>
    </row>
    <row r="90" spans="1:20" ht="15.75" hidden="1" thickBot="1">
      <c r="A90" s="172" t="s">
        <v>222</v>
      </c>
      <c r="B90" s="172" t="s">
        <v>223</v>
      </c>
      <c r="C90" s="5" t="str">
        <f t="shared" si="12"/>
        <v>LAURENT JEAN-MARC</v>
      </c>
      <c r="D90" s="186" t="s">
        <v>9</v>
      </c>
      <c r="E90" s="149" t="s">
        <v>10</v>
      </c>
      <c r="F90" s="16">
        <f>'joueurs  '!F91</f>
        <v>12.4</v>
      </c>
      <c r="G90" s="57" t="s">
        <v>213</v>
      </c>
      <c r="H90" s="192">
        <v>542201090</v>
      </c>
      <c r="I90" s="141" t="str">
        <f t="shared" si="13"/>
        <v>H1</v>
      </c>
      <c r="J90" s="5">
        <f>'Feuille saisie score '!J91</f>
        <v>14</v>
      </c>
      <c r="K90" s="5">
        <f>'Feuille saisie score '!K91</f>
        <v>23</v>
      </c>
      <c r="L90" s="5">
        <f>'Feuille saisie score '!L91</f>
        <v>19</v>
      </c>
      <c r="M90" s="5">
        <f>'Feuille saisie score '!M91</f>
        <v>33</v>
      </c>
      <c r="N90" s="5">
        <f t="shared" si="14"/>
        <v>33</v>
      </c>
      <c r="R90" t="str">
        <f t="shared" si="11"/>
        <v/>
      </c>
    </row>
    <row r="91" spans="1:20" ht="15.75" hidden="1" thickBot="1">
      <c r="A91" s="172" t="s">
        <v>38</v>
      </c>
      <c r="B91" s="172" t="s">
        <v>39</v>
      </c>
      <c r="C91" s="5" t="str">
        <f t="shared" si="12"/>
        <v>LE DRU Jean-Jacques</v>
      </c>
      <c r="D91" s="186" t="s">
        <v>9</v>
      </c>
      <c r="E91" s="10" t="s">
        <v>10</v>
      </c>
      <c r="F91" s="16">
        <f>'joueurs  '!F92</f>
        <v>23.3</v>
      </c>
      <c r="G91" s="163" t="s">
        <v>14</v>
      </c>
      <c r="H91" s="192">
        <v>520138218</v>
      </c>
      <c r="I91" s="141" t="str">
        <f t="shared" si="13"/>
        <v>H2</v>
      </c>
      <c r="J91" s="5">
        <f>'Feuille saisie score '!J92</f>
        <v>12</v>
      </c>
      <c r="K91" s="5">
        <f>'Feuille saisie score '!K92</f>
        <v>29</v>
      </c>
      <c r="L91" s="5">
        <f>'Feuille saisie score '!L92</f>
        <v>9</v>
      </c>
      <c r="M91" s="5">
        <f>'Feuille saisie score '!M92</f>
        <v>31</v>
      </c>
      <c r="N91" s="5">
        <f t="shared" si="14"/>
        <v>21</v>
      </c>
      <c r="R91" t="str">
        <f t="shared" si="11"/>
        <v/>
      </c>
    </row>
    <row r="92" spans="1:20" ht="15.75" hidden="1" thickBot="1">
      <c r="A92" s="172" t="s">
        <v>40</v>
      </c>
      <c r="B92" s="172" t="s">
        <v>16</v>
      </c>
      <c r="C92" s="5" t="str">
        <f t="shared" si="12"/>
        <v>LECLERCQ Alexandre</v>
      </c>
      <c r="D92" s="186" t="s">
        <v>9</v>
      </c>
      <c r="E92" s="10" t="s">
        <v>10</v>
      </c>
      <c r="F92" s="16">
        <f>'joueurs  '!F93</f>
        <v>29.9</v>
      </c>
      <c r="G92" s="163" t="s">
        <v>14</v>
      </c>
      <c r="H92" s="192">
        <v>512643053</v>
      </c>
      <c r="I92" s="141" t="str">
        <f t="shared" si="13"/>
        <v>H3</v>
      </c>
      <c r="J92" s="5">
        <f>'Feuille saisie score '!J93</f>
        <v>14</v>
      </c>
      <c r="K92" s="5">
        <f>'Feuille saisie score '!K93</f>
        <v>41</v>
      </c>
      <c r="L92" s="5">
        <f>'Feuille saisie score '!L93</f>
        <v>22</v>
      </c>
      <c r="M92" s="5">
        <f>'Feuille saisie score '!M93</f>
        <v>51</v>
      </c>
      <c r="N92" s="5">
        <f t="shared" si="14"/>
        <v>36</v>
      </c>
      <c r="R92" t="str">
        <f t="shared" si="11"/>
        <v/>
      </c>
    </row>
    <row r="93" spans="1:20" ht="16.5" thickBot="1">
      <c r="A93" s="172" t="s">
        <v>366</v>
      </c>
      <c r="B93" s="172" t="s">
        <v>367</v>
      </c>
      <c r="C93" s="5" t="str">
        <f t="shared" si="12"/>
        <v>HOUSSIN MARIE CHRISTINE</v>
      </c>
      <c r="D93" s="186" t="s">
        <v>9</v>
      </c>
      <c r="E93" s="156" t="s">
        <v>19</v>
      </c>
      <c r="F93" s="16">
        <f>'joueurs  '!F81</f>
        <v>21.1</v>
      </c>
      <c r="G93" s="90" t="s">
        <v>365</v>
      </c>
      <c r="H93" s="172">
        <v>43662297</v>
      </c>
      <c r="I93" s="141" t="str">
        <f t="shared" si="13"/>
        <v>F1</v>
      </c>
      <c r="J93" s="5">
        <f>'Feuille saisie score '!J81</f>
        <v>16</v>
      </c>
      <c r="K93" s="5">
        <f>'Feuille saisie score '!K81</f>
        <v>34</v>
      </c>
      <c r="L93" s="5">
        <f>'Feuille saisie score '!L81</f>
        <v>9</v>
      </c>
      <c r="M93" s="5">
        <f>'Feuille saisie score '!M81</f>
        <v>25</v>
      </c>
      <c r="N93" s="5">
        <f t="shared" si="14"/>
        <v>25</v>
      </c>
      <c r="P93" s="235" t="str">
        <f>G93</f>
        <v xml:space="preserve">CEHDF  </v>
      </c>
      <c r="Q93" s="244">
        <f>N93</f>
        <v>25</v>
      </c>
      <c r="R93" s="239">
        <f t="shared" si="11"/>
        <v>9</v>
      </c>
      <c r="S93" s="284" t="s">
        <v>499</v>
      </c>
      <c r="T93" s="238">
        <f>N90</f>
        <v>33</v>
      </c>
    </row>
    <row r="94" spans="1:20" hidden="1">
      <c r="A94" s="172" t="s">
        <v>284</v>
      </c>
      <c r="B94" s="172" t="s">
        <v>346</v>
      </c>
      <c r="C94" s="5" t="str">
        <f t="shared" si="12"/>
        <v>LEFEVRE THIERRY</v>
      </c>
      <c r="D94" s="145" t="s">
        <v>22</v>
      </c>
      <c r="E94" s="145" t="s">
        <v>10</v>
      </c>
      <c r="F94" s="16">
        <f>'joueurs  '!F95</f>
        <v>25.3</v>
      </c>
      <c r="G94" s="89" t="s">
        <v>341</v>
      </c>
      <c r="H94" s="192">
        <v>41214347</v>
      </c>
      <c r="I94" s="141" t="str">
        <f t="shared" si="13"/>
        <v>H3</v>
      </c>
      <c r="J94" s="5">
        <f>'Feuille saisie score '!J95</f>
        <v>11</v>
      </c>
      <c r="K94" s="5">
        <f>'Feuille saisie score '!K95</f>
        <v>28</v>
      </c>
      <c r="L94" s="5">
        <f>'Feuille saisie score '!L95</f>
        <v>13</v>
      </c>
      <c r="M94" s="5">
        <f>'Feuille saisie score '!M95</f>
        <v>37</v>
      </c>
      <c r="N94" s="5">
        <f t="shared" si="14"/>
        <v>24</v>
      </c>
      <c r="R94" t="str">
        <f t="shared" si="11"/>
        <v/>
      </c>
    </row>
    <row r="95" spans="1:20" hidden="1">
      <c r="A95" s="174" t="s">
        <v>336</v>
      </c>
      <c r="B95" s="174" t="s">
        <v>337</v>
      </c>
      <c r="C95" s="5" t="str">
        <f t="shared" si="12"/>
        <v>LEGROS DANIEL</v>
      </c>
      <c r="D95" s="186" t="s">
        <v>9</v>
      </c>
      <c r="E95" s="97" t="s">
        <v>10</v>
      </c>
      <c r="F95" s="16">
        <f>'joueurs  '!F96</f>
        <v>20.5</v>
      </c>
      <c r="G95" s="86" t="s">
        <v>338</v>
      </c>
      <c r="H95" s="192">
        <v>520245343</v>
      </c>
      <c r="I95" s="141" t="str">
        <f t="shared" si="13"/>
        <v>H2</v>
      </c>
      <c r="J95" s="5">
        <f>'Feuille saisie score '!J96</f>
        <v>10</v>
      </c>
      <c r="K95" s="5">
        <f>'Feuille saisie score '!K96</f>
        <v>27</v>
      </c>
      <c r="L95" s="5">
        <f>'Feuille saisie score '!L96</f>
        <v>14</v>
      </c>
      <c r="M95" s="5">
        <f>'Feuille saisie score '!M96</f>
        <v>33</v>
      </c>
      <c r="N95" s="5">
        <f t="shared" si="14"/>
        <v>24</v>
      </c>
      <c r="R95" t="str">
        <f t="shared" si="11"/>
        <v/>
      </c>
    </row>
    <row r="96" spans="1:20" hidden="1">
      <c r="A96" s="172" t="s">
        <v>344</v>
      </c>
      <c r="B96" s="172" t="s">
        <v>222</v>
      </c>
      <c r="C96" s="5" t="str">
        <f t="shared" si="12"/>
        <v>LEIBMANN LAURENT</v>
      </c>
      <c r="D96" s="186" t="s">
        <v>9</v>
      </c>
      <c r="E96" s="145" t="s">
        <v>10</v>
      </c>
      <c r="F96" s="16">
        <f>'joueurs  '!F97</f>
        <v>19.3</v>
      </c>
      <c r="G96" s="89" t="s">
        <v>341</v>
      </c>
      <c r="H96" s="192">
        <v>47203021</v>
      </c>
      <c r="I96" s="141" t="str">
        <f t="shared" si="13"/>
        <v>H2</v>
      </c>
      <c r="J96" s="5">
        <f>'Feuille saisie score '!J97</f>
        <v>16</v>
      </c>
      <c r="K96" s="5">
        <f>'Feuille saisie score '!K97</f>
        <v>35</v>
      </c>
      <c r="L96" s="5">
        <f>'Feuille saisie score '!L97</f>
        <v>10</v>
      </c>
      <c r="M96" s="5">
        <f>'Feuille saisie score '!M97</f>
        <v>28</v>
      </c>
      <c r="N96" s="5">
        <f t="shared" si="14"/>
        <v>26</v>
      </c>
      <c r="R96" t="str">
        <f t="shared" si="11"/>
        <v/>
      </c>
    </row>
    <row r="97" spans="1:20" hidden="1">
      <c r="A97" s="172" t="s">
        <v>36</v>
      </c>
      <c r="B97" s="172" t="s">
        <v>37</v>
      </c>
      <c r="C97" s="5" t="str">
        <f t="shared" si="12"/>
        <v>LETHONGSAVARN Vivien</v>
      </c>
      <c r="D97" s="10" t="s">
        <v>22</v>
      </c>
      <c r="E97" s="10" t="s">
        <v>10</v>
      </c>
      <c r="F97" s="16">
        <f>'joueurs  '!F98</f>
        <v>24.3</v>
      </c>
      <c r="G97" s="163" t="s">
        <v>14</v>
      </c>
      <c r="H97" s="192">
        <v>545649245</v>
      </c>
      <c r="I97" s="141" t="str">
        <f t="shared" si="13"/>
        <v>H2</v>
      </c>
      <c r="J97" s="5">
        <f>'Feuille saisie score '!J98</f>
        <v>16</v>
      </c>
      <c r="K97" s="5">
        <f>'Feuille saisie score '!K98</f>
        <v>41</v>
      </c>
      <c r="L97" s="5">
        <f>'Feuille saisie score '!L98</f>
        <v>11</v>
      </c>
      <c r="M97" s="5">
        <f>'Feuille saisie score '!M98</f>
        <v>31</v>
      </c>
      <c r="N97" s="5">
        <f t="shared" si="14"/>
        <v>27</v>
      </c>
      <c r="R97" t="str">
        <f t="shared" si="11"/>
        <v/>
      </c>
    </row>
    <row r="98" spans="1:20" hidden="1">
      <c r="A98" s="182" t="s">
        <v>7</v>
      </c>
      <c r="B98" s="182" t="s">
        <v>8</v>
      </c>
      <c r="C98" s="5" t="str">
        <f t="shared" si="12"/>
        <v>LEURS JEFF</v>
      </c>
      <c r="D98" s="186" t="s">
        <v>9</v>
      </c>
      <c r="E98" s="6" t="s">
        <v>10</v>
      </c>
      <c r="F98" s="16">
        <f>'joueurs  '!F99</f>
        <v>11.5</v>
      </c>
      <c r="G98" s="162" t="s">
        <v>11</v>
      </c>
      <c r="H98" s="192">
        <v>525212217</v>
      </c>
      <c r="I98" s="141" t="str">
        <f t="shared" si="13"/>
        <v>H1</v>
      </c>
      <c r="J98" s="5">
        <f>'Feuille saisie score '!J99</f>
        <v>21</v>
      </c>
      <c r="K98" s="5">
        <f>'Feuille saisie score '!K99</f>
        <v>34</v>
      </c>
      <c r="L98" s="5">
        <f>'Feuille saisie score '!L99</f>
        <v>18</v>
      </c>
      <c r="M98" s="5">
        <f>'Feuille saisie score '!M99</f>
        <v>30</v>
      </c>
      <c r="N98" s="5">
        <f t="shared" si="14"/>
        <v>39</v>
      </c>
      <c r="R98" t="str">
        <f t="shared" si="11"/>
        <v/>
      </c>
    </row>
    <row r="99" spans="1:20" ht="30" hidden="1">
      <c r="A99" s="173" t="s">
        <v>194</v>
      </c>
      <c r="B99" s="173" t="s">
        <v>195</v>
      </c>
      <c r="C99" s="5" t="str">
        <f t="shared" si="12"/>
        <v>LIGOUGNE  JEAN CHRISTOPHE</v>
      </c>
      <c r="D99" s="187" t="s">
        <v>9</v>
      </c>
      <c r="E99" s="148" t="s">
        <v>10</v>
      </c>
      <c r="F99" s="16">
        <f>'joueurs  '!F100</f>
        <v>16.2</v>
      </c>
      <c r="G99" s="80" t="s">
        <v>190</v>
      </c>
      <c r="H99" s="192">
        <v>520895203</v>
      </c>
      <c r="I99" s="141" t="str">
        <f t="shared" si="13"/>
        <v>H2</v>
      </c>
      <c r="J99" s="5">
        <f>'Feuille saisie score '!J100</f>
        <v>15</v>
      </c>
      <c r="K99" s="5">
        <f>'Feuille saisie score '!K100</f>
        <v>30</v>
      </c>
      <c r="L99" s="5">
        <f>'Feuille saisie score '!L100</f>
        <v>15</v>
      </c>
      <c r="M99" s="5">
        <f>'Feuille saisie score '!M100</f>
        <v>28</v>
      </c>
      <c r="N99" s="5">
        <f t="shared" si="14"/>
        <v>30</v>
      </c>
      <c r="R99" t="str">
        <f t="shared" ref="R99:R130" si="15">IF(Q99="","",RANK(Q99,$Q$3:$Q$169,0))</f>
        <v/>
      </c>
    </row>
    <row r="100" spans="1:20" hidden="1">
      <c r="A100" s="172" t="s">
        <v>233</v>
      </c>
      <c r="B100" s="172" t="s">
        <v>234</v>
      </c>
      <c r="C100" s="5" t="str">
        <f t="shared" si="12"/>
        <v>LOYER Vincent</v>
      </c>
      <c r="D100" s="186" t="s">
        <v>9</v>
      </c>
      <c r="E100" s="62" t="s">
        <v>10</v>
      </c>
      <c r="F100" s="16">
        <f>'joueurs  '!F101</f>
        <v>9.6999999999999993</v>
      </c>
      <c r="G100" s="61" t="s">
        <v>228</v>
      </c>
      <c r="H100" s="193">
        <v>513082292</v>
      </c>
      <c r="I100" s="141" t="str">
        <f t="shared" si="13"/>
        <v>H1</v>
      </c>
      <c r="J100" s="5">
        <f>'Feuille saisie score '!J101</f>
        <v>17</v>
      </c>
      <c r="K100" s="5">
        <f>'Feuille saisie score '!K101</f>
        <v>26</v>
      </c>
      <c r="L100" s="5">
        <f>'Feuille saisie score '!L101</f>
        <v>15</v>
      </c>
      <c r="M100" s="5">
        <f>'Feuille saisie score '!M101</f>
        <v>27</v>
      </c>
      <c r="N100" s="5">
        <f t="shared" si="14"/>
        <v>32</v>
      </c>
      <c r="R100" t="str">
        <f t="shared" si="15"/>
        <v/>
      </c>
    </row>
    <row r="101" spans="1:20" hidden="1">
      <c r="A101" s="172" t="s">
        <v>126</v>
      </c>
      <c r="B101" s="172" t="s">
        <v>127</v>
      </c>
      <c r="C101" s="5" t="str">
        <f t="shared" ref="C101:C130" si="16">A101&amp;" "&amp;B101</f>
        <v>LUCQ Laurent</v>
      </c>
      <c r="D101" s="143" t="s">
        <v>22</v>
      </c>
      <c r="E101" s="143" t="s">
        <v>10</v>
      </c>
      <c r="F101" s="16">
        <f>'joueurs  '!F102</f>
        <v>22.2</v>
      </c>
      <c r="G101" s="32" t="s">
        <v>128</v>
      </c>
      <c r="H101" s="192">
        <v>48143143</v>
      </c>
      <c r="I101" s="141" t="str">
        <f t="shared" ref="I101:I130" si="17">IF(E101="H",IF(F101&lt;15.5,"H1",IF(F101&lt;24.5,"H2","H3")),IF(E101="F",IF(F101&lt;24.5,"F1","F2"),""))</f>
        <v>H2</v>
      </c>
      <c r="J101" s="5">
        <f>'Feuille saisie score '!J102</f>
        <v>11</v>
      </c>
      <c r="K101" s="5">
        <f>'Feuille saisie score '!K102</f>
        <v>28</v>
      </c>
      <c r="L101" s="5">
        <f>'Feuille saisie score '!L102</f>
        <v>7</v>
      </c>
      <c r="M101" s="5">
        <f>'Feuille saisie score '!M102</f>
        <v>26</v>
      </c>
      <c r="N101" s="5">
        <f t="shared" ref="N101:N130" si="18">J101+L101</f>
        <v>18</v>
      </c>
      <c r="R101" t="str">
        <f t="shared" si="15"/>
        <v/>
      </c>
    </row>
    <row r="102" spans="1:20" ht="15.75" hidden="1">
      <c r="A102" s="178" t="s">
        <v>117</v>
      </c>
      <c r="B102" s="178" t="s">
        <v>118</v>
      </c>
      <c r="C102" s="5" t="str">
        <f t="shared" si="16"/>
        <v>LUGIER Christian</v>
      </c>
      <c r="D102" s="187" t="s">
        <v>90</v>
      </c>
      <c r="E102" s="142" t="s">
        <v>10</v>
      </c>
      <c r="F102" s="16">
        <f>'joueurs  '!F103</f>
        <v>39.700000000000003</v>
      </c>
      <c r="G102" s="86" t="s">
        <v>78</v>
      </c>
      <c r="H102" s="202" t="s">
        <v>120</v>
      </c>
      <c r="I102" s="141" t="str">
        <f t="shared" si="17"/>
        <v>H3</v>
      </c>
      <c r="J102" s="5">
        <f>'Feuille saisie score '!J103</f>
        <v>2</v>
      </c>
      <c r="K102" s="5">
        <f>'Feuille saisie score '!K103</f>
        <v>24</v>
      </c>
      <c r="L102" s="5">
        <f>'Feuille saisie score '!L103</f>
        <v>4</v>
      </c>
      <c r="M102" s="5">
        <f>'Feuille saisie score '!M103</f>
        <v>27</v>
      </c>
      <c r="N102" s="5">
        <f t="shared" si="18"/>
        <v>6</v>
      </c>
      <c r="R102" t="str">
        <f t="shared" si="15"/>
        <v/>
      </c>
    </row>
    <row r="103" spans="1:20" hidden="1">
      <c r="A103" s="172" t="s">
        <v>241</v>
      </c>
      <c r="B103" s="172" t="s">
        <v>112</v>
      </c>
      <c r="C103" s="5" t="str">
        <f t="shared" si="16"/>
        <v>LUTTMANN Emmanuel</v>
      </c>
      <c r="D103" s="186" t="s">
        <v>9</v>
      </c>
      <c r="E103" s="62" t="s">
        <v>10</v>
      </c>
      <c r="F103" s="16">
        <f>'joueurs  '!F104</f>
        <v>24.8</v>
      </c>
      <c r="G103" s="61" t="s">
        <v>228</v>
      </c>
      <c r="H103" s="194">
        <v>542250199</v>
      </c>
      <c r="I103" s="141" t="str">
        <f t="shared" si="17"/>
        <v>H3</v>
      </c>
      <c r="J103" s="5">
        <f>'Feuille saisie score '!J104</f>
        <v>8</v>
      </c>
      <c r="K103" s="5">
        <f>'Feuille saisie score '!K104</f>
        <v>29</v>
      </c>
      <c r="L103" s="5">
        <f>'Feuille saisie score '!L104</f>
        <v>11</v>
      </c>
      <c r="M103" s="5">
        <f>'Feuille saisie score '!M104</f>
        <v>30</v>
      </c>
      <c r="N103" s="5">
        <f t="shared" si="18"/>
        <v>19</v>
      </c>
      <c r="R103" t="str">
        <f t="shared" si="15"/>
        <v/>
      </c>
    </row>
    <row r="104" spans="1:20" hidden="1">
      <c r="A104" s="172" t="s">
        <v>242</v>
      </c>
      <c r="B104" s="172" t="s">
        <v>166</v>
      </c>
      <c r="C104" s="5" t="str">
        <f t="shared" si="16"/>
        <v>MAGI MICHEL</v>
      </c>
      <c r="D104" s="186" t="s">
        <v>9</v>
      </c>
      <c r="E104" s="62" t="s">
        <v>10</v>
      </c>
      <c r="F104" s="16">
        <f>'joueurs  '!F105</f>
        <v>17.7</v>
      </c>
      <c r="G104" s="61" t="s">
        <v>228</v>
      </c>
      <c r="H104" s="172">
        <v>517331354</v>
      </c>
      <c r="I104" s="141" t="str">
        <f t="shared" si="17"/>
        <v>H2</v>
      </c>
      <c r="J104" s="5">
        <f>'Feuille saisie score '!J105</f>
        <v>15</v>
      </c>
      <c r="K104" s="5">
        <f>'Feuille saisie score '!K105</f>
        <v>29</v>
      </c>
      <c r="L104" s="5">
        <f>'Feuille saisie score '!L105</f>
        <v>8</v>
      </c>
      <c r="M104" s="5">
        <f>'Feuille saisie score '!M105</f>
        <v>21</v>
      </c>
      <c r="N104" s="5">
        <f t="shared" si="18"/>
        <v>23</v>
      </c>
      <c r="R104" t="str">
        <f t="shared" si="15"/>
        <v/>
      </c>
    </row>
    <row r="105" spans="1:20" hidden="1">
      <c r="A105" s="172" t="s">
        <v>63</v>
      </c>
      <c r="B105" s="172" t="s">
        <v>64</v>
      </c>
      <c r="C105" s="5" t="str">
        <f t="shared" si="16"/>
        <v>MAJOIS Eric</v>
      </c>
      <c r="D105" s="186" t="s">
        <v>9</v>
      </c>
      <c r="E105" s="95" t="s">
        <v>10</v>
      </c>
      <c r="F105" s="16">
        <f>'joueurs  '!F106</f>
        <v>21.3</v>
      </c>
      <c r="G105" s="14" t="s">
        <v>60</v>
      </c>
      <c r="H105" s="192">
        <v>529362067</v>
      </c>
      <c r="I105" s="141" t="str">
        <f t="shared" si="17"/>
        <v>H2</v>
      </c>
      <c r="J105" s="5">
        <f>'Feuille saisie score '!J106</f>
        <v>7</v>
      </c>
      <c r="K105" s="5">
        <f>'Feuille saisie score '!K106</f>
        <v>19</v>
      </c>
      <c r="L105" s="5">
        <f>'Feuille saisie score '!L106</f>
        <v>7</v>
      </c>
      <c r="M105" s="5">
        <f>'Feuille saisie score '!M106</f>
        <v>17</v>
      </c>
      <c r="N105" s="5">
        <f t="shared" si="18"/>
        <v>14</v>
      </c>
      <c r="R105" t="str">
        <f t="shared" si="15"/>
        <v/>
      </c>
    </row>
    <row r="106" spans="1:20" hidden="1">
      <c r="A106" s="172" t="s">
        <v>308</v>
      </c>
      <c r="B106" s="172" t="s">
        <v>309</v>
      </c>
      <c r="C106" s="5" t="str">
        <f t="shared" si="16"/>
        <v>MANSIOUS CHRISTOPHE</v>
      </c>
      <c r="D106" s="186" t="s">
        <v>9</v>
      </c>
      <c r="E106" s="154" t="s">
        <v>10</v>
      </c>
      <c r="F106" s="16">
        <f>'joueurs  '!F107</f>
        <v>9.1</v>
      </c>
      <c r="G106" s="80" t="s">
        <v>306</v>
      </c>
      <c r="H106" s="195" t="s">
        <v>310</v>
      </c>
      <c r="I106" s="141" t="str">
        <f t="shared" si="17"/>
        <v>H1</v>
      </c>
      <c r="J106" s="5">
        <f>'Feuille saisie score '!J107</f>
        <v>16</v>
      </c>
      <c r="K106" s="5">
        <f>'Feuille saisie score '!K107</f>
        <v>26</v>
      </c>
      <c r="L106" s="5">
        <f>'Feuille saisie score '!L107</f>
        <v>20</v>
      </c>
      <c r="M106" s="5">
        <f>'Feuille saisie score '!M107</f>
        <v>30</v>
      </c>
      <c r="N106" s="5">
        <f t="shared" si="18"/>
        <v>36</v>
      </c>
      <c r="R106" t="str">
        <f t="shared" si="15"/>
        <v/>
      </c>
    </row>
    <row r="107" spans="1:20" ht="15.75" hidden="1">
      <c r="A107" s="183" t="s">
        <v>153</v>
      </c>
      <c r="B107" s="183" t="s">
        <v>154</v>
      </c>
      <c r="C107" s="5" t="str">
        <f t="shared" si="16"/>
        <v>MARINIER FREDERIC</v>
      </c>
      <c r="D107" s="187" t="s">
        <v>9</v>
      </c>
      <c r="E107" s="147" t="s">
        <v>10</v>
      </c>
      <c r="F107" s="16">
        <f>'joueurs  '!F108</f>
        <v>10.6</v>
      </c>
      <c r="G107" s="74" t="s">
        <v>156</v>
      </c>
      <c r="H107" s="206" t="s">
        <v>157</v>
      </c>
      <c r="I107" s="141" t="str">
        <f t="shared" si="17"/>
        <v>H1</v>
      </c>
      <c r="J107" s="5">
        <f>'Feuille saisie score '!J108</f>
        <v>25</v>
      </c>
      <c r="K107" s="5">
        <f>'Feuille saisie score '!K108</f>
        <v>35</v>
      </c>
      <c r="L107" s="5">
        <f>'Feuille saisie score '!L108</f>
        <v>21</v>
      </c>
      <c r="M107" s="5">
        <f>'Feuille saisie score '!M108</f>
        <v>34</v>
      </c>
      <c r="N107" s="5">
        <f t="shared" si="18"/>
        <v>46</v>
      </c>
      <c r="R107" t="str">
        <f t="shared" si="15"/>
        <v/>
      </c>
    </row>
    <row r="108" spans="1:20" hidden="1">
      <c r="A108" s="174" t="s">
        <v>254</v>
      </c>
      <c r="B108" s="174" t="s">
        <v>180</v>
      </c>
      <c r="C108" s="5" t="str">
        <f t="shared" si="16"/>
        <v>MARTY CHRISTIAN</v>
      </c>
      <c r="D108" s="186" t="s">
        <v>9</v>
      </c>
      <c r="E108" s="149" t="s">
        <v>10</v>
      </c>
      <c r="F108" s="16">
        <f>'joueurs  '!F109</f>
        <v>13.1</v>
      </c>
      <c r="G108" s="57" t="s">
        <v>255</v>
      </c>
      <c r="H108" s="192">
        <v>513007140</v>
      </c>
      <c r="I108" s="141" t="str">
        <f t="shared" si="17"/>
        <v>H1</v>
      </c>
      <c r="J108" s="5">
        <f>'Feuille saisie score '!J109</f>
        <v>14</v>
      </c>
      <c r="K108" s="5">
        <f>'Feuille saisie score '!K109</f>
        <v>26</v>
      </c>
      <c r="L108" s="5">
        <f>'Feuille saisie score '!L109</f>
        <v>13</v>
      </c>
      <c r="M108" s="5">
        <f>'Feuille saisie score '!M109</f>
        <v>23</v>
      </c>
      <c r="N108" s="5">
        <f t="shared" si="18"/>
        <v>27</v>
      </c>
      <c r="R108" t="str">
        <f t="shared" si="15"/>
        <v/>
      </c>
    </row>
    <row r="109" spans="1:20" ht="15.75">
      <c r="A109" s="172" t="s">
        <v>25</v>
      </c>
      <c r="B109" s="172" t="s">
        <v>26</v>
      </c>
      <c r="C109" s="5" t="str">
        <f t="shared" si="16"/>
        <v>BAUDIN Anne</v>
      </c>
      <c r="D109" s="186" t="s">
        <v>9</v>
      </c>
      <c r="E109" s="10" t="s">
        <v>19</v>
      </c>
      <c r="F109" s="16">
        <f>'joueurs  '!F13</f>
        <v>11.2</v>
      </c>
      <c r="G109" s="163" t="s">
        <v>14</v>
      </c>
      <c r="H109" s="196" t="s">
        <v>27</v>
      </c>
      <c r="I109" s="141" t="str">
        <f t="shared" si="17"/>
        <v>F1</v>
      </c>
      <c r="J109" s="5">
        <f>'Feuille saisie score '!J13</f>
        <v>24</v>
      </c>
      <c r="K109" s="5">
        <f>'Feuille saisie score '!K13</f>
        <v>39</v>
      </c>
      <c r="L109" s="5">
        <f>'Feuille saisie score '!L13</f>
        <v>25</v>
      </c>
      <c r="M109" s="5">
        <f>'Feuille saisie score '!M13</f>
        <v>39</v>
      </c>
      <c r="N109" s="5">
        <f t="shared" si="18"/>
        <v>49</v>
      </c>
      <c r="Q109" s="238"/>
      <c r="R109" s="239" t="str">
        <f t="shared" si="15"/>
        <v/>
      </c>
      <c r="T109" s="238"/>
    </row>
    <row r="110" spans="1:20" hidden="1">
      <c r="A110" s="172" t="s">
        <v>34</v>
      </c>
      <c r="B110" s="172" t="s">
        <v>35</v>
      </c>
      <c r="C110" s="5" t="str">
        <f t="shared" si="16"/>
        <v>MEDENOUVO Rolic</v>
      </c>
      <c r="D110" s="186" t="s">
        <v>9</v>
      </c>
      <c r="E110" s="10" t="s">
        <v>10</v>
      </c>
      <c r="F110" s="16">
        <f>'joueurs  '!F111</f>
        <v>26.1</v>
      </c>
      <c r="G110" s="163" t="s">
        <v>14</v>
      </c>
      <c r="H110" s="192">
        <v>514651344</v>
      </c>
      <c r="I110" s="141" t="str">
        <f t="shared" si="17"/>
        <v>H3</v>
      </c>
      <c r="J110" s="5">
        <f>'Feuille saisie score '!J111</f>
        <v>10</v>
      </c>
      <c r="K110" s="5">
        <f>'Feuille saisie score '!K111</f>
        <v>32</v>
      </c>
      <c r="L110" s="5">
        <f>'Feuille saisie score '!L111</f>
        <v>15</v>
      </c>
      <c r="M110" s="5">
        <f>'Feuille saisie score '!M111</f>
        <v>42</v>
      </c>
      <c r="N110" s="5">
        <f t="shared" si="18"/>
        <v>25</v>
      </c>
      <c r="R110" t="str">
        <f t="shared" si="15"/>
        <v/>
      </c>
    </row>
    <row r="111" spans="1:20" ht="15.75" hidden="1">
      <c r="A111" s="178" t="s">
        <v>79</v>
      </c>
      <c r="B111" s="178" t="s">
        <v>72</v>
      </c>
      <c r="C111" s="5" t="str">
        <f t="shared" si="16"/>
        <v>MEROUR Stéphane</v>
      </c>
      <c r="D111" s="187" t="s">
        <v>9</v>
      </c>
      <c r="E111" s="142" t="s">
        <v>10</v>
      </c>
      <c r="F111" s="16">
        <f>'joueurs  '!F112</f>
        <v>19.5</v>
      </c>
      <c r="G111" s="86" t="s">
        <v>78</v>
      </c>
      <c r="H111" s="202" t="s">
        <v>81</v>
      </c>
      <c r="I111" s="141" t="str">
        <f t="shared" si="17"/>
        <v>H2</v>
      </c>
      <c r="J111" s="5">
        <f>'Feuille saisie score '!J112</f>
        <v>18</v>
      </c>
      <c r="K111" s="5">
        <f>'Feuille saisie score '!K112</f>
        <v>36</v>
      </c>
      <c r="L111" s="5">
        <f>'Feuille saisie score '!L112</f>
        <v>12</v>
      </c>
      <c r="M111" s="5">
        <f>'Feuille saisie score '!M112</f>
        <v>30</v>
      </c>
      <c r="N111" s="5">
        <f t="shared" si="18"/>
        <v>30</v>
      </c>
      <c r="R111" t="str">
        <f t="shared" si="15"/>
        <v/>
      </c>
    </row>
    <row r="112" spans="1:20" ht="15.75" hidden="1">
      <c r="A112" s="173" t="s">
        <v>202</v>
      </c>
      <c r="B112" s="173" t="s">
        <v>203</v>
      </c>
      <c r="C112" s="5" t="str">
        <f t="shared" si="16"/>
        <v>MEULEMAN DAVID</v>
      </c>
      <c r="D112" s="187" t="s">
        <v>9</v>
      </c>
      <c r="E112" s="148" t="s">
        <v>10</v>
      </c>
      <c r="F112" s="16">
        <f>'joueurs  '!F113</f>
        <v>12.4</v>
      </c>
      <c r="G112" s="80" t="s">
        <v>190</v>
      </c>
      <c r="H112" s="204">
        <v>516537241</v>
      </c>
      <c r="I112" s="141" t="str">
        <f t="shared" si="17"/>
        <v>H1</v>
      </c>
      <c r="J112" s="5">
        <f>'Feuille saisie score '!J113</f>
        <v>13</v>
      </c>
      <c r="K112" s="5">
        <f>'Feuille saisie score '!K113</f>
        <v>21</v>
      </c>
      <c r="L112" s="5">
        <f>'Feuille saisie score '!L113</f>
        <v>19</v>
      </c>
      <c r="M112" s="5">
        <f>'Feuille saisie score '!M113</f>
        <v>32</v>
      </c>
      <c r="N112" s="5">
        <f t="shared" si="18"/>
        <v>32</v>
      </c>
      <c r="R112" t="str">
        <f t="shared" si="15"/>
        <v/>
      </c>
    </row>
    <row r="113" spans="1:20" ht="16.5" thickBot="1">
      <c r="A113" s="172" t="s">
        <v>55</v>
      </c>
      <c r="B113" s="172" t="s">
        <v>56</v>
      </c>
      <c r="C113" s="5" t="str">
        <f t="shared" si="16"/>
        <v>CHENOUNA  Rachel</v>
      </c>
      <c r="D113" s="186" t="s">
        <v>9</v>
      </c>
      <c r="E113" s="10" t="s">
        <v>19</v>
      </c>
      <c r="F113" s="16">
        <f>'joueurs  '!F29</f>
        <v>40.4</v>
      </c>
      <c r="G113" s="163" t="s">
        <v>14</v>
      </c>
      <c r="H113" s="192">
        <v>42104315</v>
      </c>
      <c r="I113" s="141" t="str">
        <f t="shared" si="17"/>
        <v>F2</v>
      </c>
      <c r="J113" s="5">
        <f>'Feuille saisie score '!J29</f>
        <v>4</v>
      </c>
      <c r="K113" s="5">
        <f>'Feuille saisie score '!K29</f>
        <v>27</v>
      </c>
      <c r="L113" s="5">
        <f>'Feuille saisie score '!L29</f>
        <v>5</v>
      </c>
      <c r="M113" s="5">
        <f>'Feuille saisie score '!M29</f>
        <v>22</v>
      </c>
      <c r="N113" s="5">
        <f t="shared" si="18"/>
        <v>9</v>
      </c>
      <c r="Q113" s="238"/>
      <c r="R113" s="239" t="str">
        <f t="shared" si="15"/>
        <v/>
      </c>
      <c r="T113" s="238"/>
    </row>
    <row r="114" spans="1:20" ht="15.75" hidden="1" thickBot="1">
      <c r="A114" s="172" t="s">
        <v>147</v>
      </c>
      <c r="B114" s="172" t="s">
        <v>99</v>
      </c>
      <c r="C114" s="5" t="str">
        <f t="shared" si="16"/>
        <v>MONOT Pierre</v>
      </c>
      <c r="D114" s="186" t="s">
        <v>9</v>
      </c>
      <c r="E114" s="144" t="s">
        <v>10</v>
      </c>
      <c r="F114" s="16">
        <f>'joueurs  '!F115</f>
        <v>14.7</v>
      </c>
      <c r="G114" s="35" t="s">
        <v>139</v>
      </c>
      <c r="H114" s="192">
        <v>529325357</v>
      </c>
      <c r="I114" s="141" t="str">
        <f t="shared" si="17"/>
        <v>H1</v>
      </c>
      <c r="J114" s="5">
        <f>'Feuille saisie score '!J115</f>
        <v>9</v>
      </c>
      <c r="K114" s="5">
        <f>'Feuille saisie score '!K115</f>
        <v>23</v>
      </c>
      <c r="L114" s="5">
        <f>'Feuille saisie score '!L115</f>
        <v>14</v>
      </c>
      <c r="M114" s="5">
        <f>'Feuille saisie score '!M115</f>
        <v>25</v>
      </c>
      <c r="N114" s="5">
        <f t="shared" si="18"/>
        <v>23</v>
      </c>
      <c r="R114" t="str">
        <f t="shared" si="15"/>
        <v/>
      </c>
    </row>
    <row r="115" spans="1:20" ht="16.5" hidden="1" thickBot="1">
      <c r="A115" s="173" t="s">
        <v>169</v>
      </c>
      <c r="B115" s="173" t="s">
        <v>170</v>
      </c>
      <c r="C115" s="5" t="str">
        <f t="shared" si="16"/>
        <v>MOREL PHILIPPE</v>
      </c>
      <c r="D115" s="187" t="s">
        <v>9</v>
      </c>
      <c r="E115" s="147" t="s">
        <v>10</v>
      </c>
      <c r="F115" s="16">
        <f>'joueurs  '!F116</f>
        <v>24</v>
      </c>
      <c r="G115" s="74" t="s">
        <v>156</v>
      </c>
      <c r="H115" s="199" t="s">
        <v>171</v>
      </c>
      <c r="I115" s="141" t="str">
        <f t="shared" si="17"/>
        <v>H2</v>
      </c>
      <c r="J115" s="5">
        <f>'Feuille saisie score '!J116</f>
        <v>15</v>
      </c>
      <c r="K115" s="5">
        <f>'Feuille saisie score '!K116</f>
        <v>37</v>
      </c>
      <c r="L115" s="5">
        <f>'Feuille saisie score '!L116</f>
        <v>9</v>
      </c>
      <c r="M115" s="5">
        <f>'Feuille saisie score '!M116</f>
        <v>32</v>
      </c>
      <c r="N115" s="5">
        <f t="shared" si="18"/>
        <v>24</v>
      </c>
      <c r="R115" t="str">
        <f t="shared" si="15"/>
        <v/>
      </c>
    </row>
    <row r="116" spans="1:20" ht="15.75" hidden="1" thickBot="1">
      <c r="A116" s="172" t="s">
        <v>387</v>
      </c>
      <c r="B116" s="172" t="s">
        <v>388</v>
      </c>
      <c r="C116" s="5" t="str">
        <f t="shared" si="16"/>
        <v>MORFIN ALAIN</v>
      </c>
      <c r="D116" s="157" t="s">
        <v>22</v>
      </c>
      <c r="E116" s="157" t="s">
        <v>10</v>
      </c>
      <c r="F116" s="16">
        <f>'joueurs  '!F117</f>
        <v>18.2</v>
      </c>
      <c r="G116" s="169" t="s">
        <v>384</v>
      </c>
      <c r="H116" s="197" t="s">
        <v>389</v>
      </c>
      <c r="I116" s="141" t="str">
        <f t="shared" si="17"/>
        <v>H2</v>
      </c>
      <c r="J116" s="5">
        <f>'Feuille saisie score '!J117</f>
        <v>14</v>
      </c>
      <c r="K116" s="5">
        <f>'Feuille saisie score '!K117</f>
        <v>31</v>
      </c>
      <c r="L116" s="5">
        <f>'Feuille saisie score '!L117</f>
        <v>20</v>
      </c>
      <c r="M116" s="5">
        <f>'Feuille saisie score '!M117</f>
        <v>40</v>
      </c>
      <c r="N116" s="5">
        <f t="shared" si="18"/>
        <v>34</v>
      </c>
      <c r="R116" t="str">
        <f t="shared" si="15"/>
        <v/>
      </c>
    </row>
    <row r="117" spans="1:20" ht="16.5" thickBot="1">
      <c r="A117" s="172" t="s">
        <v>17</v>
      </c>
      <c r="B117" s="172" t="s">
        <v>18</v>
      </c>
      <c r="C117" s="5" t="str">
        <f t="shared" si="16"/>
        <v>FOUASSEAU-QUERBES Pascale</v>
      </c>
      <c r="D117" s="186" t="s">
        <v>9</v>
      </c>
      <c r="E117" s="10" t="s">
        <v>19</v>
      </c>
      <c r="F117" s="16">
        <f>'joueurs  '!F62</f>
        <v>54</v>
      </c>
      <c r="G117" s="163" t="s">
        <v>14</v>
      </c>
      <c r="H117" s="196">
        <v>44444355</v>
      </c>
      <c r="I117" s="141" t="str">
        <f t="shared" si="17"/>
        <v>F2</v>
      </c>
      <c r="J117" s="5">
        <f>'Feuille saisie score '!J62</f>
        <v>0</v>
      </c>
      <c r="K117" s="5">
        <f>'Feuille saisie score '!K62</f>
        <v>15</v>
      </c>
      <c r="L117" s="5">
        <f>'Feuille saisie score '!L62</f>
        <v>0</v>
      </c>
      <c r="M117" s="5">
        <f>'Feuille saisie score '!M62</f>
        <v>5</v>
      </c>
      <c r="N117" s="5">
        <f t="shared" si="18"/>
        <v>0</v>
      </c>
      <c r="P117" s="235" t="str">
        <f>G117</f>
        <v xml:space="preserve">CEIDF  </v>
      </c>
      <c r="Q117" s="244">
        <f>N109+N113+N117</f>
        <v>58</v>
      </c>
      <c r="R117" s="240">
        <f t="shared" si="15"/>
        <v>3</v>
      </c>
      <c r="T117" s="238">
        <f>MAX(N109,N113,N117)</f>
        <v>49</v>
      </c>
    </row>
    <row r="118" spans="1:20" hidden="1">
      <c r="A118" s="172" t="s">
        <v>51</v>
      </c>
      <c r="B118" s="172" t="s">
        <v>52</v>
      </c>
      <c r="C118" s="5" t="str">
        <f t="shared" si="16"/>
        <v>MOSTEFAI Jean-claude</v>
      </c>
      <c r="D118" s="186" t="s">
        <v>9</v>
      </c>
      <c r="E118" s="10" t="s">
        <v>10</v>
      </c>
      <c r="F118" s="16">
        <f>'joueurs  '!F119</f>
        <v>27</v>
      </c>
      <c r="G118" s="163" t="s">
        <v>14</v>
      </c>
      <c r="H118" s="192">
        <v>531707074</v>
      </c>
      <c r="I118" s="141" t="str">
        <f t="shared" si="17"/>
        <v>H3</v>
      </c>
      <c r="J118" s="5">
        <f>'Feuille saisie score '!J119</f>
        <v>11</v>
      </c>
      <c r="K118" s="5">
        <f>'Feuille saisie score '!K119</f>
        <v>33</v>
      </c>
      <c r="L118" s="5">
        <f>'Feuille saisie score '!L119</f>
        <v>9</v>
      </c>
      <c r="M118" s="5">
        <f>'Feuille saisie score '!M119</f>
        <v>32</v>
      </c>
      <c r="N118" s="5">
        <f t="shared" si="18"/>
        <v>20</v>
      </c>
      <c r="R118" t="str">
        <f t="shared" si="15"/>
        <v/>
      </c>
    </row>
    <row r="119" spans="1:20" hidden="1">
      <c r="A119" s="174" t="s">
        <v>140</v>
      </c>
      <c r="B119" s="174" t="s">
        <v>141</v>
      </c>
      <c r="C119" s="5" t="str">
        <f t="shared" si="16"/>
        <v>MOUNIER Frédéric</v>
      </c>
      <c r="D119" s="186" t="s">
        <v>9</v>
      </c>
      <c r="E119" s="144" t="s">
        <v>10</v>
      </c>
      <c r="F119" s="16">
        <f>'joueurs  '!F120</f>
        <v>14.2</v>
      </c>
      <c r="G119" s="35" t="s">
        <v>139</v>
      </c>
      <c r="H119" s="192">
        <v>510679233</v>
      </c>
      <c r="I119" s="141" t="str">
        <f t="shared" si="17"/>
        <v>H1</v>
      </c>
      <c r="J119" s="5">
        <f>'Feuille saisie score '!J120</f>
        <v>13</v>
      </c>
      <c r="K119" s="5">
        <f>'Feuille saisie score '!K120</f>
        <v>23</v>
      </c>
      <c r="L119" s="5">
        <f>'Feuille saisie score '!L120</f>
        <v>17</v>
      </c>
      <c r="M119" s="5">
        <f>'Feuille saisie score '!M120</f>
        <v>30</v>
      </c>
      <c r="N119" s="5">
        <f t="shared" si="18"/>
        <v>30</v>
      </c>
      <c r="R119" t="str">
        <f t="shared" si="15"/>
        <v/>
      </c>
    </row>
    <row r="120" spans="1:20" hidden="1">
      <c r="A120" s="172" t="s">
        <v>237</v>
      </c>
      <c r="B120" s="172" t="s">
        <v>238</v>
      </c>
      <c r="C120" s="5" t="str">
        <f t="shared" si="16"/>
        <v>NICOLAS Alain</v>
      </c>
      <c r="D120" s="186" t="s">
        <v>9</v>
      </c>
      <c r="E120" s="62" t="s">
        <v>10</v>
      </c>
      <c r="F120" s="16">
        <f>'joueurs  '!F121</f>
        <v>23.4</v>
      </c>
      <c r="G120" s="61" t="s">
        <v>228</v>
      </c>
      <c r="H120" s="194">
        <v>522005321</v>
      </c>
      <c r="I120" s="141" t="str">
        <f t="shared" si="17"/>
        <v>H2</v>
      </c>
      <c r="J120" s="5">
        <f>'Feuille saisie score '!J121</f>
        <v>12</v>
      </c>
      <c r="K120" s="5">
        <f>'Feuille saisie score '!K121</f>
        <v>31</v>
      </c>
      <c r="L120" s="5">
        <f>'Feuille saisie score '!L121</f>
        <v>4</v>
      </c>
      <c r="M120" s="5">
        <f>'Feuille saisie score '!M121</f>
        <v>20</v>
      </c>
      <c r="N120" s="5">
        <f t="shared" si="18"/>
        <v>16</v>
      </c>
      <c r="R120" t="str">
        <f t="shared" si="15"/>
        <v/>
      </c>
    </row>
    <row r="121" spans="1:20" hidden="1">
      <c r="A121" s="172" t="s">
        <v>326</v>
      </c>
      <c r="B121" s="172" t="s">
        <v>238</v>
      </c>
      <c r="C121" s="5" t="str">
        <f t="shared" si="16"/>
        <v>NUGUES Alain</v>
      </c>
      <c r="D121" s="186" t="s">
        <v>9</v>
      </c>
      <c r="E121" s="144" t="s">
        <v>10</v>
      </c>
      <c r="F121" s="16">
        <f>'joueurs  '!F122</f>
        <v>38.6</v>
      </c>
      <c r="G121" s="35" t="s">
        <v>323</v>
      </c>
      <c r="H121" s="192">
        <v>44021187</v>
      </c>
      <c r="I121" s="141" t="str">
        <f t="shared" si="17"/>
        <v>H3</v>
      </c>
      <c r="J121" s="5">
        <f>'Feuille saisie score '!J122</f>
        <v>2</v>
      </c>
      <c r="K121" s="5">
        <f>'Feuille saisie score '!K122</f>
        <v>25</v>
      </c>
      <c r="L121" s="5">
        <f>'Feuille saisie score '!L122</f>
        <v>5</v>
      </c>
      <c r="M121" s="5">
        <f>'Feuille saisie score '!M122</f>
        <v>30</v>
      </c>
      <c r="N121" s="5">
        <f t="shared" si="18"/>
        <v>7</v>
      </c>
      <c r="R121" t="str">
        <f t="shared" si="15"/>
        <v/>
      </c>
    </row>
    <row r="122" spans="1:20" hidden="1">
      <c r="A122" s="174" t="s">
        <v>326</v>
      </c>
      <c r="B122" s="174" t="s">
        <v>327</v>
      </c>
      <c r="C122" s="5" t="str">
        <f t="shared" si="16"/>
        <v>NUGUES Françoise</v>
      </c>
      <c r="D122" s="144" t="s">
        <v>22</v>
      </c>
      <c r="E122" s="144" t="s">
        <v>19</v>
      </c>
      <c r="F122" s="16">
        <f>'joueurs  '!F123</f>
        <v>24.3</v>
      </c>
      <c r="G122" s="35" t="s">
        <v>323</v>
      </c>
      <c r="H122" s="192">
        <v>44022185</v>
      </c>
      <c r="I122" s="141" t="str">
        <f t="shared" si="17"/>
        <v>F1</v>
      </c>
      <c r="J122" s="5">
        <f>'Feuille saisie score '!J123</f>
        <v>7</v>
      </c>
      <c r="K122" s="5">
        <f>'Feuille saisie score '!K123</f>
        <v>23</v>
      </c>
      <c r="L122" s="5">
        <f>'Feuille saisie score '!L123</f>
        <v>8</v>
      </c>
      <c r="M122" s="5">
        <f>'Feuille saisie score '!M123</f>
        <v>24</v>
      </c>
      <c r="N122" s="5">
        <f t="shared" si="18"/>
        <v>15</v>
      </c>
      <c r="R122" t="str">
        <f t="shared" si="15"/>
        <v/>
      </c>
    </row>
    <row r="123" spans="1:20" hidden="1">
      <c r="A123" s="174" t="s">
        <v>339</v>
      </c>
      <c r="B123" s="174" t="s">
        <v>340</v>
      </c>
      <c r="C123" s="5" t="str">
        <f t="shared" si="16"/>
        <v>PARISSE JEAN-LOUIS</v>
      </c>
      <c r="D123" s="186" t="s">
        <v>9</v>
      </c>
      <c r="E123" s="145" t="s">
        <v>10</v>
      </c>
      <c r="F123" s="16">
        <f>'joueurs  '!F124</f>
        <v>16</v>
      </c>
      <c r="G123" s="89" t="s">
        <v>341</v>
      </c>
      <c r="H123" s="192">
        <v>44719097</v>
      </c>
      <c r="I123" s="141" t="str">
        <f t="shared" si="17"/>
        <v>H2</v>
      </c>
      <c r="J123" s="5">
        <f>'Feuille saisie score '!J124</f>
        <v>12</v>
      </c>
      <c r="K123" s="5">
        <f>'Feuille saisie score '!K124</f>
        <v>24</v>
      </c>
      <c r="L123" s="5">
        <f>'Feuille saisie score '!L124</f>
        <v>21</v>
      </c>
      <c r="M123" s="5">
        <f>'Feuille saisie score '!M124</f>
        <v>37</v>
      </c>
      <c r="N123" s="5">
        <f t="shared" si="18"/>
        <v>33</v>
      </c>
      <c r="R123" t="str">
        <f t="shared" si="15"/>
        <v/>
      </c>
    </row>
    <row r="124" spans="1:20" ht="16.5" thickBot="1">
      <c r="A124" s="176" t="s">
        <v>158</v>
      </c>
      <c r="B124" s="176" t="s">
        <v>162</v>
      </c>
      <c r="C124" s="5" t="str">
        <f t="shared" si="16"/>
        <v>DEPARDIEU LINDA</v>
      </c>
      <c r="D124" s="187" t="s">
        <v>9</v>
      </c>
      <c r="E124" s="147" t="s">
        <v>19</v>
      </c>
      <c r="F124" s="16">
        <f>'joueurs  '!F51</f>
        <v>21.3</v>
      </c>
      <c r="G124" s="74" t="s">
        <v>156</v>
      </c>
      <c r="H124" s="200" t="s">
        <v>164</v>
      </c>
      <c r="I124" s="141" t="str">
        <f t="shared" si="17"/>
        <v>F1</v>
      </c>
      <c r="J124" s="5">
        <f>'Feuille saisie score '!J51</f>
        <v>12</v>
      </c>
      <c r="K124" s="5">
        <f>'Feuille saisie score '!K51</f>
        <v>32</v>
      </c>
      <c r="L124" s="5">
        <f>'Feuille saisie score '!L51</f>
        <v>17</v>
      </c>
      <c r="M124" s="5">
        <f>'Feuille saisie score '!M51</f>
        <v>36</v>
      </c>
      <c r="N124" s="5">
        <f t="shared" si="18"/>
        <v>29</v>
      </c>
      <c r="Q124" s="238"/>
      <c r="R124" s="239" t="str">
        <f t="shared" si="15"/>
        <v/>
      </c>
      <c r="T124" s="238"/>
    </row>
    <row r="125" spans="1:20" ht="16.5" thickBot="1">
      <c r="A125" s="175" t="s">
        <v>183</v>
      </c>
      <c r="B125" s="175" t="s">
        <v>184</v>
      </c>
      <c r="C125" s="5" t="str">
        <f t="shared" si="16"/>
        <v>ROUGER ISABELLE</v>
      </c>
      <c r="D125" s="187" t="s">
        <v>9</v>
      </c>
      <c r="E125" s="147" t="s">
        <v>19</v>
      </c>
      <c r="F125" s="16">
        <f>'joueurs  '!F149</f>
        <v>23.6</v>
      </c>
      <c r="G125" s="74" t="s">
        <v>156</v>
      </c>
      <c r="H125" s="200" t="s">
        <v>186</v>
      </c>
      <c r="I125" s="141" t="str">
        <f t="shared" si="17"/>
        <v>F1</v>
      </c>
      <c r="J125" s="5">
        <f>'Feuille saisie score '!J149</f>
        <v>9</v>
      </c>
      <c r="K125" s="5">
        <f>'Feuille saisie score '!K149</f>
        <v>28</v>
      </c>
      <c r="L125" s="5">
        <f>'Feuille saisie score '!L149</f>
        <v>17</v>
      </c>
      <c r="M125" s="5">
        <f>'Feuille saisie score '!M149</f>
        <v>36</v>
      </c>
      <c r="N125" s="5">
        <f t="shared" si="18"/>
        <v>26</v>
      </c>
      <c r="P125" s="235" t="str">
        <f>G125</f>
        <v xml:space="preserve">CELC </v>
      </c>
      <c r="Q125" s="244">
        <f>N124+N125</f>
        <v>55</v>
      </c>
      <c r="R125" s="240">
        <f t="shared" si="15"/>
        <v>4</v>
      </c>
      <c r="S125" s="284" t="s">
        <v>499</v>
      </c>
      <c r="T125" s="238">
        <f>MAX(N124,N125)</f>
        <v>29</v>
      </c>
    </row>
    <row r="126" spans="1:20" hidden="1">
      <c r="A126" s="172" t="s">
        <v>142</v>
      </c>
      <c r="B126" s="172" t="s">
        <v>144</v>
      </c>
      <c r="C126" s="5" t="str">
        <f t="shared" si="16"/>
        <v>PAUGAM Loic</v>
      </c>
      <c r="D126" s="186" t="s">
        <v>9</v>
      </c>
      <c r="E126" s="144" t="s">
        <v>10</v>
      </c>
      <c r="F126" s="16">
        <f>'joueurs  '!F127</f>
        <v>27.2</v>
      </c>
      <c r="G126" s="35" t="s">
        <v>139</v>
      </c>
      <c r="H126" s="192">
        <v>513245099</v>
      </c>
      <c r="I126" s="141" t="str">
        <f t="shared" si="17"/>
        <v>H3</v>
      </c>
      <c r="J126" s="5">
        <f>'Feuille saisie score '!J127</f>
        <v>16</v>
      </c>
      <c r="K126" s="5">
        <f>'Feuille saisie score '!K127</f>
        <v>45</v>
      </c>
      <c r="L126" s="5">
        <f>'Feuille saisie score '!L127</f>
        <v>14</v>
      </c>
      <c r="M126" s="5">
        <f>'Feuille saisie score '!M127</f>
        <v>39</v>
      </c>
      <c r="N126" s="5">
        <f t="shared" si="18"/>
        <v>30</v>
      </c>
      <c r="R126" t="str">
        <f t="shared" si="15"/>
        <v/>
      </c>
    </row>
    <row r="127" spans="1:20" hidden="1">
      <c r="A127" s="172" t="s">
        <v>359</v>
      </c>
      <c r="B127" s="172" t="s">
        <v>159</v>
      </c>
      <c r="C127" s="5" t="str">
        <f t="shared" si="16"/>
        <v>PEAULT FRANCK</v>
      </c>
      <c r="D127" s="186" t="s">
        <v>9</v>
      </c>
      <c r="E127" s="145" t="s">
        <v>10</v>
      </c>
      <c r="F127" s="16">
        <f>'joueurs  '!F128</f>
        <v>8.4</v>
      </c>
      <c r="G127" s="89" t="s">
        <v>341</v>
      </c>
      <c r="H127" s="192">
        <v>521429152</v>
      </c>
      <c r="I127" s="141" t="str">
        <f t="shared" si="17"/>
        <v>H1</v>
      </c>
      <c r="J127" s="5">
        <f>'Feuille saisie score '!J128</f>
        <v>19</v>
      </c>
      <c r="K127" s="5">
        <f>'Feuille saisie score '!K128</f>
        <v>30</v>
      </c>
      <c r="L127" s="5">
        <f>'Feuille saisie score '!L128</f>
        <v>25</v>
      </c>
      <c r="M127" s="5">
        <f>'Feuille saisie score '!M128</f>
        <v>35</v>
      </c>
      <c r="N127" s="5">
        <f t="shared" si="18"/>
        <v>44</v>
      </c>
      <c r="R127" t="str">
        <f t="shared" si="15"/>
        <v/>
      </c>
    </row>
    <row r="128" spans="1:20" hidden="1">
      <c r="A128" s="172" t="s">
        <v>224</v>
      </c>
      <c r="B128" s="172" t="s">
        <v>225</v>
      </c>
      <c r="C128" s="5" t="str">
        <f t="shared" si="16"/>
        <v>PENIN Nicolas</v>
      </c>
      <c r="D128" s="186" t="s">
        <v>9</v>
      </c>
      <c r="E128" s="149" t="s">
        <v>10</v>
      </c>
      <c r="F128" s="16">
        <f>'joueurs  '!F129</f>
        <v>27.8</v>
      </c>
      <c r="G128" s="57" t="s">
        <v>213</v>
      </c>
      <c r="H128" s="192">
        <v>531464238</v>
      </c>
      <c r="I128" s="141" t="str">
        <f t="shared" si="17"/>
        <v>H3</v>
      </c>
      <c r="J128" s="5">
        <f>'Feuille saisie score '!J129</f>
        <v>5</v>
      </c>
      <c r="K128" s="5">
        <f>'Feuille saisie score '!K129</f>
        <v>19</v>
      </c>
      <c r="L128" s="5">
        <f>'Feuille saisie score '!L129</f>
        <v>0</v>
      </c>
      <c r="M128" s="5">
        <f>'Feuille saisie score '!M129</f>
        <v>0</v>
      </c>
      <c r="N128" s="5">
        <f t="shared" si="18"/>
        <v>5</v>
      </c>
      <c r="R128" t="str">
        <f t="shared" si="15"/>
        <v/>
      </c>
    </row>
    <row r="129" spans="1:20" hidden="1">
      <c r="A129" s="172" t="s">
        <v>395</v>
      </c>
      <c r="B129" s="172" t="s">
        <v>396</v>
      </c>
      <c r="C129" s="5" t="str">
        <f t="shared" si="16"/>
        <v>PESTA Jonathan</v>
      </c>
      <c r="D129" s="186" t="s">
        <v>9</v>
      </c>
      <c r="E129" s="95" t="s">
        <v>10</v>
      </c>
      <c r="F129" s="16">
        <f>'joueurs  '!F130</f>
        <v>24.1</v>
      </c>
      <c r="G129" s="14" t="s">
        <v>391</v>
      </c>
      <c r="H129" s="172">
        <v>44509307</v>
      </c>
      <c r="I129" s="141" t="str">
        <f t="shared" si="17"/>
        <v>H2</v>
      </c>
      <c r="J129" s="5">
        <f>'Feuille saisie score '!J130</f>
        <v>9</v>
      </c>
      <c r="K129" s="5">
        <f>'Feuille saisie score '!K130</f>
        <v>23</v>
      </c>
      <c r="L129" s="5">
        <f>'Feuille saisie score '!L130</f>
        <v>3</v>
      </c>
      <c r="M129" s="5">
        <f>'Feuille saisie score '!M130</f>
        <v>20</v>
      </c>
      <c r="N129" s="5">
        <f t="shared" si="18"/>
        <v>12</v>
      </c>
      <c r="R129" t="str">
        <f t="shared" si="15"/>
        <v/>
      </c>
    </row>
    <row r="130" spans="1:20" hidden="1">
      <c r="A130" s="174" t="s">
        <v>137</v>
      </c>
      <c r="B130" s="174" t="s">
        <v>102</v>
      </c>
      <c r="C130" s="5" t="str">
        <f t="shared" si="16"/>
        <v>PETIOT Jérôme</v>
      </c>
      <c r="D130" s="186" t="s">
        <v>9</v>
      </c>
      <c r="E130" s="143" t="s">
        <v>10</v>
      </c>
      <c r="F130" s="16">
        <f>'joueurs  '!F131</f>
        <v>25.4</v>
      </c>
      <c r="G130" s="32" t="s">
        <v>128</v>
      </c>
      <c r="H130" s="192">
        <v>535805193</v>
      </c>
      <c r="I130" s="141" t="str">
        <f t="shared" si="17"/>
        <v>H3</v>
      </c>
      <c r="J130" s="5">
        <f>'Feuille saisie score '!J131</f>
        <v>7</v>
      </c>
      <c r="K130" s="5">
        <f>'Feuille saisie score '!K131</f>
        <v>19</v>
      </c>
      <c r="L130" s="5">
        <f>'Feuille saisie score '!L131</f>
        <v>5</v>
      </c>
      <c r="M130" s="5">
        <f>'Feuille saisie score '!M131</f>
        <v>20</v>
      </c>
      <c r="N130" s="5">
        <f t="shared" si="18"/>
        <v>12</v>
      </c>
      <c r="R130" t="str">
        <f t="shared" si="15"/>
        <v/>
      </c>
    </row>
    <row r="131" spans="1:20" hidden="1">
      <c r="A131" s="172" t="s">
        <v>397</v>
      </c>
      <c r="B131" s="172" t="s">
        <v>398</v>
      </c>
      <c r="C131" s="5" t="str">
        <f t="shared" ref="C131:C159" si="19">A131&amp;" "&amp;B131</f>
        <v>PETITFRERE Olivier</v>
      </c>
      <c r="D131" s="186" t="s">
        <v>9</v>
      </c>
      <c r="E131" s="95" t="s">
        <v>10</v>
      </c>
      <c r="F131" s="16">
        <f>'joueurs  '!F132</f>
        <v>14.5</v>
      </c>
      <c r="G131" s="14" t="s">
        <v>391</v>
      </c>
      <c r="H131" s="172">
        <v>536829228</v>
      </c>
      <c r="I131" s="141" t="str">
        <f t="shared" ref="I131:I159" si="20">IF(E131="H",IF(F131&lt;15.5,"H1",IF(F131&lt;24.5,"H2","H3")),IF(E131="F",IF(F131&lt;24.5,"F1","F2"),""))</f>
        <v>H1</v>
      </c>
      <c r="J131" s="5">
        <f>'Feuille saisie score '!J132</f>
        <v>17</v>
      </c>
      <c r="K131" s="5">
        <f>'Feuille saisie score '!K132</f>
        <v>30</v>
      </c>
      <c r="L131" s="5">
        <f>'Feuille saisie score '!L132</f>
        <v>23</v>
      </c>
      <c r="M131" s="5">
        <f>'Feuille saisie score '!M132</f>
        <v>37</v>
      </c>
      <c r="N131" s="5">
        <f t="shared" ref="N131:N159" si="21">J131+L131</f>
        <v>40</v>
      </c>
      <c r="R131" t="str">
        <f t="shared" ref="R131:R162" si="22">IF(Q131="","",RANK(Q131,$Q$3:$Q$169,0))</f>
        <v/>
      </c>
    </row>
    <row r="132" spans="1:20" hidden="1">
      <c r="A132" s="172" t="s">
        <v>286</v>
      </c>
      <c r="B132" s="172" t="s">
        <v>287</v>
      </c>
      <c r="C132" s="5" t="str">
        <f t="shared" si="19"/>
        <v>PICARD christophe</v>
      </c>
      <c r="D132" s="186" t="s">
        <v>9</v>
      </c>
      <c r="E132" s="152" t="s">
        <v>10</v>
      </c>
      <c r="F132" s="16">
        <f>'joueurs  '!F133</f>
        <v>28.9</v>
      </c>
      <c r="G132" s="74" t="s">
        <v>276</v>
      </c>
      <c r="H132" s="192">
        <v>512647120</v>
      </c>
      <c r="I132" s="141" t="str">
        <f t="shared" si="20"/>
        <v>H3</v>
      </c>
      <c r="J132" s="5">
        <f>'Feuille saisie score '!J133</f>
        <v>5</v>
      </c>
      <c r="K132" s="5">
        <f>'Feuille saisie score '!K133</f>
        <v>27</v>
      </c>
      <c r="L132" s="5">
        <f>'Feuille saisie score '!L133</f>
        <v>7</v>
      </c>
      <c r="M132" s="5">
        <f>'Feuille saisie score '!M133</f>
        <v>31</v>
      </c>
      <c r="N132" s="5">
        <f t="shared" si="21"/>
        <v>12</v>
      </c>
      <c r="R132" t="str">
        <f t="shared" si="22"/>
        <v/>
      </c>
    </row>
    <row r="133" spans="1:20" hidden="1">
      <c r="A133" s="174" t="s">
        <v>382</v>
      </c>
      <c r="B133" s="174" t="s">
        <v>383</v>
      </c>
      <c r="C133" s="5" t="str">
        <f t="shared" si="19"/>
        <v>PIERRE  HERVE</v>
      </c>
      <c r="D133" s="186" t="s">
        <v>9</v>
      </c>
      <c r="E133" s="157" t="s">
        <v>10</v>
      </c>
      <c r="F133" s="16">
        <f>'joueurs  '!F134</f>
        <v>17.5</v>
      </c>
      <c r="G133" s="169" t="s">
        <v>384</v>
      </c>
      <c r="H133" s="197" t="s">
        <v>385</v>
      </c>
      <c r="I133" s="141" t="str">
        <f t="shared" si="20"/>
        <v>H2</v>
      </c>
      <c r="J133" s="5">
        <f>'Feuille saisie score '!J134</f>
        <v>18</v>
      </c>
      <c r="K133" s="5">
        <f>'Feuille saisie score '!K134</f>
        <v>34</v>
      </c>
      <c r="L133" s="5">
        <f>'Feuille saisie score '!L134</f>
        <v>19</v>
      </c>
      <c r="M133" s="5">
        <f>'Feuille saisie score '!M134</f>
        <v>37</v>
      </c>
      <c r="N133" s="5">
        <f t="shared" si="21"/>
        <v>37</v>
      </c>
      <c r="R133" t="str">
        <f t="shared" si="22"/>
        <v/>
      </c>
    </row>
    <row r="134" spans="1:20" hidden="1">
      <c r="A134" s="172" t="s">
        <v>251</v>
      </c>
      <c r="B134" s="172" t="s">
        <v>44</v>
      </c>
      <c r="C134" s="5" t="str">
        <f t="shared" si="19"/>
        <v>POULALION Fabrice</v>
      </c>
      <c r="D134" s="186" t="s">
        <v>9</v>
      </c>
      <c r="E134" s="150" t="s">
        <v>10</v>
      </c>
      <c r="F134" s="16">
        <f>'joueurs  '!F135</f>
        <v>15</v>
      </c>
      <c r="G134" s="66" t="s">
        <v>244</v>
      </c>
      <c r="H134" s="201">
        <v>522013330</v>
      </c>
      <c r="I134" s="141" t="str">
        <f t="shared" si="20"/>
        <v>H1</v>
      </c>
      <c r="J134" s="5">
        <f>'Feuille saisie score '!J135</f>
        <v>17</v>
      </c>
      <c r="K134" s="5">
        <f>'Feuille saisie score '!K135</f>
        <v>30</v>
      </c>
      <c r="L134" s="5">
        <f>'Feuille saisie score '!L135</f>
        <v>19</v>
      </c>
      <c r="M134" s="5">
        <f>'Feuille saisie score '!M135</f>
        <v>34</v>
      </c>
      <c r="N134" s="5">
        <f t="shared" si="21"/>
        <v>36</v>
      </c>
      <c r="R134" t="str">
        <f t="shared" si="22"/>
        <v/>
      </c>
    </row>
    <row r="135" spans="1:20" hidden="1">
      <c r="A135" s="172" t="s">
        <v>318</v>
      </c>
      <c r="B135" s="172" t="s">
        <v>319</v>
      </c>
      <c r="C135" s="5" t="str">
        <f t="shared" si="19"/>
        <v>PRADERE GUILLAUME</v>
      </c>
      <c r="D135" s="186" t="s">
        <v>9</v>
      </c>
      <c r="E135" s="154" t="s">
        <v>10</v>
      </c>
      <c r="F135" s="16">
        <f>'joueurs  '!F136</f>
        <v>14.4</v>
      </c>
      <c r="G135" s="80" t="s">
        <v>306</v>
      </c>
      <c r="H135" s="195" t="s">
        <v>320</v>
      </c>
      <c r="I135" s="141" t="str">
        <f t="shared" si="20"/>
        <v>H1</v>
      </c>
      <c r="J135" s="5">
        <f>'Feuille saisie score '!J136</f>
        <v>20</v>
      </c>
      <c r="K135" s="5">
        <f>'Feuille saisie score '!K136</f>
        <v>34</v>
      </c>
      <c r="L135" s="5">
        <f>'Feuille saisie score '!L136</f>
        <v>10</v>
      </c>
      <c r="M135" s="5">
        <f>'Feuille saisie score '!M136</f>
        <v>20</v>
      </c>
      <c r="N135" s="5">
        <f t="shared" si="21"/>
        <v>30</v>
      </c>
      <c r="R135" t="str">
        <f t="shared" si="22"/>
        <v/>
      </c>
    </row>
    <row r="136" spans="1:20" hidden="1">
      <c r="A136" s="172" t="s">
        <v>145</v>
      </c>
      <c r="B136" s="172" t="s">
        <v>146</v>
      </c>
      <c r="C136" s="5" t="str">
        <f t="shared" si="19"/>
        <v>PRAUD Michel</v>
      </c>
      <c r="D136" s="186" t="s">
        <v>9</v>
      </c>
      <c r="E136" s="144" t="s">
        <v>10</v>
      </c>
      <c r="F136" s="16">
        <f>'joueurs  '!F137</f>
        <v>39.6</v>
      </c>
      <c r="G136" s="35" t="s">
        <v>139</v>
      </c>
      <c r="H136" s="196">
        <v>43057034</v>
      </c>
      <c r="I136" s="141" t="str">
        <f t="shared" si="20"/>
        <v>H3</v>
      </c>
      <c r="J136" s="5">
        <f>'Feuille saisie score '!J137</f>
        <v>4</v>
      </c>
      <c r="K136" s="5">
        <f>'Feuille saisie score '!K137</f>
        <v>25</v>
      </c>
      <c r="L136" s="5">
        <f>'Feuille saisie score '!L137</f>
        <v>6</v>
      </c>
      <c r="M136" s="5">
        <f>'Feuille saisie score '!M137</f>
        <v>32</v>
      </c>
      <c r="N136" s="5">
        <f t="shared" si="21"/>
        <v>10</v>
      </c>
      <c r="R136" t="str">
        <f t="shared" si="22"/>
        <v/>
      </c>
    </row>
    <row r="137" spans="1:20" hidden="1">
      <c r="A137" s="172" t="s">
        <v>281</v>
      </c>
      <c r="B137" s="172" t="s">
        <v>234</v>
      </c>
      <c r="C137" s="5" t="str">
        <f t="shared" si="19"/>
        <v>PREVOST Vincent</v>
      </c>
      <c r="D137" s="186" t="s">
        <v>9</v>
      </c>
      <c r="E137" s="152" t="s">
        <v>10</v>
      </c>
      <c r="F137" s="16">
        <f>'joueurs  '!F138</f>
        <v>37.799999999999997</v>
      </c>
      <c r="G137" s="74" t="s">
        <v>276</v>
      </c>
      <c r="H137" s="192">
        <v>511512339</v>
      </c>
      <c r="I137" s="141" t="str">
        <f t="shared" si="20"/>
        <v>H3</v>
      </c>
      <c r="J137" s="5">
        <f>'Feuille saisie score '!J138</f>
        <v>1</v>
      </c>
      <c r="K137" s="5">
        <f>'Feuille saisie score '!K138</f>
        <v>24</v>
      </c>
      <c r="L137" s="5">
        <f>'Feuille saisie score '!L138</f>
        <v>3</v>
      </c>
      <c r="M137" s="5">
        <f>'Feuille saisie score '!M138</f>
        <v>33</v>
      </c>
      <c r="N137" s="5">
        <f t="shared" si="21"/>
        <v>4</v>
      </c>
      <c r="R137" t="str">
        <f t="shared" si="22"/>
        <v/>
      </c>
    </row>
    <row r="138" spans="1:20" hidden="1">
      <c r="A138" s="172" t="s">
        <v>20</v>
      </c>
      <c r="B138" s="172" t="s">
        <v>21</v>
      </c>
      <c r="C138" s="5" t="str">
        <f t="shared" si="19"/>
        <v>QUERBES Patrice</v>
      </c>
      <c r="D138" s="10" t="s">
        <v>22</v>
      </c>
      <c r="E138" s="10" t="s">
        <v>10</v>
      </c>
      <c r="F138" s="16">
        <f>'joueurs  '!F139</f>
        <v>39.4</v>
      </c>
      <c r="G138" s="163" t="s">
        <v>14</v>
      </c>
      <c r="H138" s="196">
        <v>44455352</v>
      </c>
      <c r="I138" s="141" t="str">
        <f t="shared" si="20"/>
        <v>H3</v>
      </c>
      <c r="J138" s="5">
        <f>'Feuille saisie score '!J139</f>
        <v>1</v>
      </c>
      <c r="K138" s="5">
        <f>'Feuille saisie score '!K139</f>
        <v>25</v>
      </c>
      <c r="L138" s="5">
        <f>'Feuille saisie score '!L139</f>
        <v>0</v>
      </c>
      <c r="M138" s="5">
        <f>'Feuille saisie score '!M139</f>
        <v>0</v>
      </c>
      <c r="N138" s="5">
        <f t="shared" si="21"/>
        <v>1</v>
      </c>
      <c r="R138" t="str">
        <f t="shared" si="22"/>
        <v/>
      </c>
    </row>
    <row r="139" spans="1:20" hidden="1">
      <c r="A139" s="172" t="s">
        <v>404</v>
      </c>
      <c r="B139" s="172" t="s">
        <v>405</v>
      </c>
      <c r="C139" s="5" t="str">
        <f t="shared" si="19"/>
        <v>RASANJISON Fleury</v>
      </c>
      <c r="D139" s="186" t="s">
        <v>9</v>
      </c>
      <c r="E139" s="98" t="s">
        <v>10</v>
      </c>
      <c r="F139" s="16">
        <f>'joueurs  '!F140</f>
        <v>14.9</v>
      </c>
      <c r="G139" s="87" t="s">
        <v>406</v>
      </c>
      <c r="H139" s="201">
        <v>534037319</v>
      </c>
      <c r="I139" s="141" t="str">
        <f t="shared" si="20"/>
        <v>H1</v>
      </c>
      <c r="J139" s="5">
        <f>'Feuille saisie score '!J140</f>
        <v>20</v>
      </c>
      <c r="K139" s="5">
        <f>'Feuille saisie score '!K140</f>
        <v>36</v>
      </c>
      <c r="L139" s="5">
        <f>'Feuille saisie score '!L140</f>
        <v>16</v>
      </c>
      <c r="M139" s="5">
        <f>'Feuille saisie score '!M140</f>
        <v>29</v>
      </c>
      <c r="N139" s="5">
        <f t="shared" si="21"/>
        <v>36</v>
      </c>
      <c r="R139" t="str">
        <f t="shared" si="22"/>
        <v/>
      </c>
    </row>
    <row r="140" spans="1:20" ht="16.5" thickBot="1">
      <c r="A140" s="172" t="s">
        <v>330</v>
      </c>
      <c r="B140" s="172" t="s">
        <v>331</v>
      </c>
      <c r="C140" s="5" t="str">
        <f t="shared" si="19"/>
        <v>FERRIERES Regine</v>
      </c>
      <c r="D140" s="186" t="s">
        <v>9</v>
      </c>
      <c r="E140" s="144" t="s">
        <v>19</v>
      </c>
      <c r="F140" s="16">
        <f>'joueurs  '!F61</f>
        <v>32.4</v>
      </c>
      <c r="G140" s="35" t="s">
        <v>323</v>
      </c>
      <c r="H140" s="192">
        <v>43526302</v>
      </c>
      <c r="I140" s="141" t="str">
        <f t="shared" si="20"/>
        <v>F2</v>
      </c>
      <c r="J140" s="5">
        <f>'Feuille saisie score '!J61</f>
        <v>5</v>
      </c>
      <c r="K140" s="5">
        <f>'Feuille saisie score '!K61</f>
        <v>30</v>
      </c>
      <c r="L140" s="5">
        <f>'Feuille saisie score '!L61</f>
        <v>1</v>
      </c>
      <c r="M140" s="5">
        <f>'Feuille saisie score '!M61</f>
        <v>20</v>
      </c>
      <c r="N140" s="5">
        <f t="shared" si="21"/>
        <v>6</v>
      </c>
      <c r="Q140" s="238"/>
      <c r="R140" s="239" t="str">
        <f t="shared" si="22"/>
        <v/>
      </c>
      <c r="T140" s="238"/>
    </row>
    <row r="141" spans="1:20" ht="16.5" hidden="1" thickBot="1">
      <c r="A141" s="173" t="s">
        <v>208</v>
      </c>
      <c r="B141" s="173" t="s">
        <v>209</v>
      </c>
      <c r="C141" s="5" t="str">
        <f t="shared" si="19"/>
        <v xml:space="preserve">RENAULT PATRICE </v>
      </c>
      <c r="D141" s="187" t="s">
        <v>9</v>
      </c>
      <c r="E141" s="148" t="s">
        <v>10</v>
      </c>
      <c r="F141" s="16">
        <f>'joueurs  '!F142</f>
        <v>24.1</v>
      </c>
      <c r="G141" s="80" t="s">
        <v>190</v>
      </c>
      <c r="H141" s="192">
        <v>538495219</v>
      </c>
      <c r="I141" s="141" t="str">
        <f t="shared" si="20"/>
        <v>H2</v>
      </c>
      <c r="J141" s="5">
        <f>'Feuille saisie score '!J142</f>
        <v>9</v>
      </c>
      <c r="K141" s="5">
        <f>'Feuille saisie score '!K142</f>
        <v>23</v>
      </c>
      <c r="L141" s="5">
        <f>'Feuille saisie score '!L142</f>
        <v>11</v>
      </c>
      <c r="M141" s="5">
        <f>'Feuille saisie score '!M142</f>
        <v>36</v>
      </c>
      <c r="N141" s="5">
        <f t="shared" si="21"/>
        <v>20</v>
      </c>
      <c r="R141" t="str">
        <f t="shared" si="22"/>
        <v/>
      </c>
    </row>
    <row r="142" spans="1:20" ht="15.75" hidden="1" thickBot="1">
      <c r="A142" s="174" t="s">
        <v>305</v>
      </c>
      <c r="B142" s="174" t="s">
        <v>263</v>
      </c>
      <c r="C142" s="5" t="str">
        <f t="shared" si="19"/>
        <v>REVEL STEPHANE</v>
      </c>
      <c r="D142" s="186" t="s">
        <v>9</v>
      </c>
      <c r="E142" s="154" t="s">
        <v>10</v>
      </c>
      <c r="F142" s="16">
        <f>'joueurs  '!F143</f>
        <v>19.8</v>
      </c>
      <c r="G142" s="80" t="s">
        <v>306</v>
      </c>
      <c r="H142" s="195" t="s">
        <v>307</v>
      </c>
      <c r="I142" s="141" t="str">
        <f t="shared" si="20"/>
        <v>H2</v>
      </c>
      <c r="J142" s="5">
        <f>'Feuille saisie score '!J143</f>
        <v>14</v>
      </c>
      <c r="K142" s="5">
        <f>'Feuille saisie score '!K143</f>
        <v>33</v>
      </c>
      <c r="L142" s="5">
        <f>'Feuille saisie score '!L143</f>
        <v>16</v>
      </c>
      <c r="M142" s="5">
        <f>'Feuille saisie score '!M143</f>
        <v>35</v>
      </c>
      <c r="N142" s="5">
        <f t="shared" si="21"/>
        <v>30</v>
      </c>
      <c r="R142" t="str">
        <f t="shared" si="22"/>
        <v/>
      </c>
    </row>
    <row r="143" spans="1:20" ht="15.75" hidden="1" thickBot="1">
      <c r="A143" s="172" t="s">
        <v>267</v>
      </c>
      <c r="B143" s="172" t="s">
        <v>268</v>
      </c>
      <c r="C143" s="5" t="str">
        <f t="shared" si="19"/>
        <v>REVENU SYLVAIN</v>
      </c>
      <c r="D143" s="186" t="s">
        <v>9</v>
      </c>
      <c r="E143" s="151" t="s">
        <v>10</v>
      </c>
      <c r="F143" s="16">
        <f>'joueurs  '!F144</f>
        <v>22.5</v>
      </c>
      <c r="G143" s="71" t="s">
        <v>264</v>
      </c>
      <c r="H143" s="192">
        <v>547637245</v>
      </c>
      <c r="I143" s="141" t="str">
        <f t="shared" si="20"/>
        <v>H2</v>
      </c>
      <c r="J143" s="5">
        <f>'Feuille saisie score '!J144</f>
        <v>11</v>
      </c>
      <c r="K143" s="5">
        <f>'Feuille saisie score '!K144</f>
        <v>27</v>
      </c>
      <c r="L143" s="5">
        <f>'Feuille saisie score '!L144</f>
        <v>9</v>
      </c>
      <c r="M143" s="5">
        <f>'Feuille saisie score '!M144</f>
        <v>24</v>
      </c>
      <c r="N143" s="5">
        <f t="shared" si="21"/>
        <v>20</v>
      </c>
      <c r="R143" t="str">
        <f t="shared" si="22"/>
        <v/>
      </c>
    </row>
    <row r="144" spans="1:20" ht="15.75" hidden="1" thickBot="1">
      <c r="A144" s="172" t="s">
        <v>267</v>
      </c>
      <c r="B144" s="172" t="s">
        <v>270</v>
      </c>
      <c r="C144" s="5" t="str">
        <f t="shared" si="19"/>
        <v>REVENU LAURA</v>
      </c>
      <c r="D144" s="151" t="s">
        <v>22</v>
      </c>
      <c r="E144" s="151" t="s">
        <v>19</v>
      </c>
      <c r="F144" s="16">
        <f>'joueurs  '!F145</f>
        <v>40.1</v>
      </c>
      <c r="G144" s="71" t="s">
        <v>264</v>
      </c>
      <c r="H144" s="192">
        <v>514130362</v>
      </c>
      <c r="I144" s="141" t="str">
        <f t="shared" si="20"/>
        <v>F2</v>
      </c>
      <c r="J144" s="5">
        <f>'Feuille saisie score '!J145</f>
        <v>6</v>
      </c>
      <c r="K144" s="5">
        <f>'Feuille saisie score '!K145</f>
        <v>31</v>
      </c>
      <c r="L144" s="5">
        <f>'Feuille saisie score '!L145</f>
        <v>7</v>
      </c>
      <c r="M144" s="5">
        <f>'Feuille saisie score '!M145</f>
        <v>20</v>
      </c>
      <c r="N144" s="5">
        <f t="shared" si="21"/>
        <v>13</v>
      </c>
      <c r="R144" t="str">
        <f t="shared" si="22"/>
        <v/>
      </c>
    </row>
    <row r="145" spans="1:20" ht="15.75" hidden="1" thickBot="1">
      <c r="A145" s="172" t="s">
        <v>351</v>
      </c>
      <c r="B145" s="172" t="s">
        <v>346</v>
      </c>
      <c r="C145" s="5" t="str">
        <f t="shared" si="19"/>
        <v>REYJAL THIERRY</v>
      </c>
      <c r="D145" s="186" t="s">
        <v>9</v>
      </c>
      <c r="E145" s="145" t="s">
        <v>10</v>
      </c>
      <c r="F145" s="16">
        <f>'joueurs  '!F146</f>
        <v>27.2</v>
      </c>
      <c r="G145" s="89" t="s">
        <v>341</v>
      </c>
      <c r="H145" s="192">
        <v>520733191</v>
      </c>
      <c r="I145" s="141" t="str">
        <f t="shared" si="20"/>
        <v>H3</v>
      </c>
      <c r="J145" s="5">
        <f>'Feuille saisie score '!J146</f>
        <v>14</v>
      </c>
      <c r="K145" s="5">
        <f>'Feuille saisie score '!K146</f>
        <v>42</v>
      </c>
      <c r="L145" s="5">
        <f>'Feuille saisie score '!L146</f>
        <v>9</v>
      </c>
      <c r="M145" s="5">
        <f>'Feuille saisie score '!M146</f>
        <v>31</v>
      </c>
      <c r="N145" s="5">
        <f t="shared" si="21"/>
        <v>23</v>
      </c>
      <c r="R145" t="str">
        <f t="shared" si="22"/>
        <v/>
      </c>
    </row>
    <row r="146" spans="1:20" ht="15.75" hidden="1" thickBot="1">
      <c r="A146" s="172" t="s">
        <v>354</v>
      </c>
      <c r="B146" s="172" t="s">
        <v>355</v>
      </c>
      <c r="C146" s="5" t="str">
        <f t="shared" si="19"/>
        <v>RICHARD PASCAL</v>
      </c>
      <c r="D146" s="186" t="s">
        <v>9</v>
      </c>
      <c r="E146" s="145" t="s">
        <v>10</v>
      </c>
      <c r="F146" s="16">
        <f>'joueurs  '!F147</f>
        <v>27.6</v>
      </c>
      <c r="G146" s="89" t="s">
        <v>341</v>
      </c>
      <c r="H146" s="192">
        <v>516473060</v>
      </c>
      <c r="I146" s="141" t="str">
        <f t="shared" si="20"/>
        <v>H3</v>
      </c>
      <c r="J146" s="5">
        <f>'Feuille saisie score '!J147</f>
        <v>10</v>
      </c>
      <c r="K146" s="5">
        <f>'Feuille saisie score '!K147</f>
        <v>32</v>
      </c>
      <c r="L146" s="5">
        <f>'Feuille saisie score '!L147</f>
        <v>9</v>
      </c>
      <c r="M146" s="5">
        <f>'Feuille saisie score '!M147</f>
        <v>33</v>
      </c>
      <c r="N146" s="5">
        <f t="shared" si="21"/>
        <v>19</v>
      </c>
      <c r="R146" t="str">
        <f t="shared" si="22"/>
        <v/>
      </c>
    </row>
    <row r="147" spans="1:20" ht="15.75" hidden="1" thickBot="1">
      <c r="A147" s="174" t="s">
        <v>226</v>
      </c>
      <c r="B147" s="174" t="s">
        <v>227</v>
      </c>
      <c r="C147" s="5" t="str">
        <f t="shared" si="19"/>
        <v>ROLLAND Gautier</v>
      </c>
      <c r="D147" s="186" t="s">
        <v>9</v>
      </c>
      <c r="E147" s="62" t="s">
        <v>10</v>
      </c>
      <c r="F147" s="16">
        <f>'joueurs  '!F148</f>
        <v>22.5</v>
      </c>
      <c r="G147" s="61" t="s">
        <v>228</v>
      </c>
      <c r="H147" s="192">
        <v>528886226</v>
      </c>
      <c r="I147" s="141" t="str">
        <f t="shared" si="20"/>
        <v>H2</v>
      </c>
      <c r="J147" s="5">
        <f>'Feuille saisie score '!J148</f>
        <v>15</v>
      </c>
      <c r="K147" s="5">
        <f>'Feuille saisie score '!K148</f>
        <v>32</v>
      </c>
      <c r="L147" s="5">
        <f>'Feuille saisie score '!L148</f>
        <v>13</v>
      </c>
      <c r="M147" s="5">
        <f>'Feuille saisie score '!M148</f>
        <v>31</v>
      </c>
      <c r="N147" s="5">
        <f t="shared" si="21"/>
        <v>28</v>
      </c>
      <c r="R147" t="str">
        <f t="shared" si="22"/>
        <v/>
      </c>
    </row>
    <row r="148" spans="1:20" ht="16.5" thickBot="1">
      <c r="A148" s="172" t="s">
        <v>324</v>
      </c>
      <c r="B148" s="172" t="s">
        <v>325</v>
      </c>
      <c r="C148" s="5" t="str">
        <f t="shared" si="19"/>
        <v>GRANDADAM Nancy</v>
      </c>
      <c r="D148" s="186" t="s">
        <v>9</v>
      </c>
      <c r="E148" s="144" t="s">
        <v>19</v>
      </c>
      <c r="F148" s="16">
        <f>'joueurs  '!F70</f>
        <v>38.799999999999997</v>
      </c>
      <c r="G148" s="35" t="s">
        <v>323</v>
      </c>
      <c r="H148" s="192">
        <v>48634275</v>
      </c>
      <c r="I148" s="141" t="str">
        <f t="shared" si="20"/>
        <v>F2</v>
      </c>
      <c r="J148" s="5">
        <f>'Feuille saisie score '!J70</f>
        <v>17</v>
      </c>
      <c r="K148" s="5">
        <f>'Feuille saisie score '!K70</f>
        <v>51</v>
      </c>
      <c r="L148" s="5">
        <f>'Feuille saisie score '!L70</f>
        <v>12</v>
      </c>
      <c r="M148" s="5">
        <f>'Feuille saisie score '!M70</f>
        <v>35</v>
      </c>
      <c r="N148" s="5">
        <f t="shared" si="21"/>
        <v>29</v>
      </c>
      <c r="P148" s="235" t="str">
        <f>G148</f>
        <v xml:space="preserve">CELR  </v>
      </c>
      <c r="Q148" s="244">
        <f>N140+N148</f>
        <v>35</v>
      </c>
      <c r="R148" s="240">
        <f t="shared" si="22"/>
        <v>7</v>
      </c>
      <c r="S148" s="284" t="s">
        <v>499</v>
      </c>
      <c r="T148" s="238">
        <f>MAX(N140,N148)</f>
        <v>29</v>
      </c>
    </row>
    <row r="149" spans="1:20" ht="15.75" hidden="1" thickBot="1">
      <c r="A149" s="172" t="s">
        <v>43</v>
      </c>
      <c r="B149" s="172" t="s">
        <v>44</v>
      </c>
      <c r="C149" s="5" t="str">
        <f t="shared" si="19"/>
        <v>SAINT-ETIENNE Fabrice</v>
      </c>
      <c r="D149" s="186" t="s">
        <v>9</v>
      </c>
      <c r="E149" s="10" t="s">
        <v>10</v>
      </c>
      <c r="F149" s="16">
        <f>'joueurs  '!F150</f>
        <v>45.1</v>
      </c>
      <c r="G149" s="163" t="s">
        <v>14</v>
      </c>
      <c r="H149" s="192">
        <v>47460374</v>
      </c>
      <c r="I149" s="141" t="str">
        <f t="shared" si="20"/>
        <v>H3</v>
      </c>
      <c r="J149" s="5">
        <f>'Feuille saisie score '!J150</f>
        <v>8</v>
      </c>
      <c r="K149" s="5">
        <f>'Feuille saisie score '!K150</f>
        <v>28</v>
      </c>
      <c r="L149" s="5">
        <f>'Feuille saisie score '!L150</f>
        <v>4</v>
      </c>
      <c r="M149" s="5">
        <f>'Feuille saisie score '!M150</f>
        <v>37</v>
      </c>
      <c r="N149" s="5">
        <f t="shared" si="21"/>
        <v>12</v>
      </c>
      <c r="R149" t="str">
        <f t="shared" si="22"/>
        <v/>
      </c>
    </row>
    <row r="150" spans="1:20" ht="16.5" hidden="1" thickBot="1">
      <c r="A150" s="175" t="s">
        <v>105</v>
      </c>
      <c r="B150" s="175" t="s">
        <v>106</v>
      </c>
      <c r="C150" s="5" t="str">
        <f t="shared" si="19"/>
        <v>SAUVAIRE Christophe</v>
      </c>
      <c r="D150" s="142" t="s">
        <v>22</v>
      </c>
      <c r="E150" s="142" t="s">
        <v>10</v>
      </c>
      <c r="F150" s="16">
        <f>'joueurs  '!F151</f>
        <v>10.7</v>
      </c>
      <c r="G150" s="86" t="s">
        <v>78</v>
      </c>
      <c r="H150" s="193">
        <v>545216079</v>
      </c>
      <c r="I150" s="141" t="str">
        <f t="shared" si="20"/>
        <v>H1</v>
      </c>
      <c r="J150" s="5">
        <f>'Feuille saisie score '!J151</f>
        <v>20</v>
      </c>
      <c r="K150" s="5">
        <f>'Feuille saisie score '!K151</f>
        <v>31</v>
      </c>
      <c r="L150" s="5">
        <f>'Feuille saisie score '!L151</f>
        <v>23</v>
      </c>
      <c r="M150" s="5">
        <f>'Feuille saisie score '!M151</f>
        <v>37</v>
      </c>
      <c r="N150" s="5">
        <f t="shared" si="21"/>
        <v>43</v>
      </c>
      <c r="R150" t="str">
        <f t="shared" si="22"/>
        <v/>
      </c>
    </row>
    <row r="151" spans="1:20" ht="16.5" thickBot="1">
      <c r="A151" s="180" t="s">
        <v>187</v>
      </c>
      <c r="B151" s="180" t="s">
        <v>188</v>
      </c>
      <c r="C151" s="5" t="str">
        <f t="shared" si="19"/>
        <v>DESMARAIS CATHERINE</v>
      </c>
      <c r="D151" s="187" t="s">
        <v>9</v>
      </c>
      <c r="E151" s="148" t="s">
        <v>19</v>
      </c>
      <c r="F151" s="16">
        <f>'joueurs  '!F53</f>
        <v>16</v>
      </c>
      <c r="G151" s="80" t="s">
        <v>190</v>
      </c>
      <c r="H151" s="204">
        <v>46233087</v>
      </c>
      <c r="I151" s="141" t="str">
        <f t="shared" si="20"/>
        <v>F1</v>
      </c>
      <c r="J151" s="5">
        <f>'Feuille saisie score '!J53</f>
        <v>8</v>
      </c>
      <c r="K151" s="5">
        <f>'Feuille saisie score '!K53</f>
        <v>18</v>
      </c>
      <c r="L151" s="5">
        <f>'Feuille saisie score '!L53</f>
        <v>18</v>
      </c>
      <c r="M151" s="5">
        <f>'Feuille saisie score '!M53</f>
        <v>33</v>
      </c>
      <c r="N151" s="5">
        <f t="shared" si="21"/>
        <v>26</v>
      </c>
      <c r="P151" s="235" t="str">
        <f>G151</f>
        <v xml:space="preserve">CEN  </v>
      </c>
      <c r="Q151" s="244">
        <f>N148+N151</f>
        <v>55</v>
      </c>
      <c r="R151" s="240">
        <f t="shared" si="22"/>
        <v>4</v>
      </c>
      <c r="S151" s="284" t="s">
        <v>499</v>
      </c>
      <c r="T151" s="238">
        <f>N151</f>
        <v>26</v>
      </c>
    </row>
    <row r="152" spans="1:20" ht="15.75" hidden="1" thickBot="1">
      <c r="A152" s="174" t="s">
        <v>399</v>
      </c>
      <c r="B152" s="174" t="s">
        <v>400</v>
      </c>
      <c r="C152" s="5" t="str">
        <f t="shared" si="19"/>
        <v>SEMBLAT Charles Carol</v>
      </c>
      <c r="D152" s="186" t="s">
        <v>9</v>
      </c>
      <c r="E152" s="95" t="s">
        <v>10</v>
      </c>
      <c r="F152" s="16">
        <f>'joueurs  '!F153</f>
        <v>18.7</v>
      </c>
      <c r="G152" s="14" t="s">
        <v>391</v>
      </c>
      <c r="H152" s="197" t="s">
        <v>401</v>
      </c>
      <c r="I152" s="141" t="str">
        <f t="shared" si="20"/>
        <v>H2</v>
      </c>
      <c r="J152" s="5">
        <f>'Feuille saisie score '!J153</f>
        <v>19</v>
      </c>
      <c r="K152" s="5">
        <f>'Feuille saisie score '!K153</f>
        <v>36</v>
      </c>
      <c r="L152" s="5">
        <f>'Feuille saisie score '!L153</f>
        <v>11</v>
      </c>
      <c r="M152" s="5">
        <f>'Feuille saisie score '!M153</f>
        <v>27</v>
      </c>
      <c r="N152" s="5">
        <f t="shared" si="21"/>
        <v>30</v>
      </c>
      <c r="R152" t="str">
        <f t="shared" si="22"/>
        <v/>
      </c>
    </row>
    <row r="153" spans="1:20" ht="15.75" hidden="1" thickBot="1">
      <c r="A153" s="172" t="s">
        <v>288</v>
      </c>
      <c r="B153" s="172" t="s">
        <v>289</v>
      </c>
      <c r="C153" s="5" t="str">
        <f t="shared" si="19"/>
        <v>SIMON nicolas</v>
      </c>
      <c r="D153" s="186" t="s">
        <v>9</v>
      </c>
      <c r="E153" s="152" t="s">
        <v>10</v>
      </c>
      <c r="F153" s="16">
        <f>'joueurs  '!F154</f>
        <v>11.3</v>
      </c>
      <c r="G153" s="74" t="s">
        <v>276</v>
      </c>
      <c r="H153" s="192">
        <v>513093217</v>
      </c>
      <c r="I153" s="141" t="str">
        <f t="shared" si="20"/>
        <v>H1</v>
      </c>
      <c r="J153" s="5">
        <f>'Feuille saisie score '!J154</f>
        <v>13</v>
      </c>
      <c r="K153" s="5">
        <f>'Feuille saisie score '!K154</f>
        <v>21</v>
      </c>
      <c r="L153" s="5">
        <f>'Feuille saisie score '!L154</f>
        <v>10</v>
      </c>
      <c r="M153" s="5">
        <f>'Feuille saisie score '!M154</f>
        <v>24</v>
      </c>
      <c r="N153" s="5">
        <f t="shared" si="21"/>
        <v>23</v>
      </c>
      <c r="R153" t="str">
        <f t="shared" si="22"/>
        <v/>
      </c>
    </row>
    <row r="154" spans="1:20" ht="16.5" thickBot="1">
      <c r="A154" s="172" t="s">
        <v>339</v>
      </c>
      <c r="B154" s="172" t="s">
        <v>265</v>
      </c>
      <c r="C154" s="5" t="str">
        <f t="shared" si="19"/>
        <v>PARISSE AGNES</v>
      </c>
      <c r="D154" s="186" t="s">
        <v>9</v>
      </c>
      <c r="E154" s="157" t="s">
        <v>19</v>
      </c>
      <c r="F154" s="16">
        <f>'joueurs  '!F125</f>
        <v>23</v>
      </c>
      <c r="G154" s="169" t="s">
        <v>384</v>
      </c>
      <c r="H154" s="197" t="s">
        <v>386</v>
      </c>
      <c r="I154" s="141" t="str">
        <f t="shared" si="20"/>
        <v>F1</v>
      </c>
      <c r="J154" s="5">
        <f>'Feuille saisie score '!J125</f>
        <v>8</v>
      </c>
      <c r="K154" s="5">
        <f>'Feuille saisie score '!K125</f>
        <v>25</v>
      </c>
      <c r="L154" s="5">
        <f>'Feuille saisie score '!L125</f>
        <v>10</v>
      </c>
      <c r="M154" s="5">
        <f>'Feuille saisie score '!M125</f>
        <v>25</v>
      </c>
      <c r="N154" s="5">
        <f t="shared" si="21"/>
        <v>18</v>
      </c>
      <c r="P154" s="235" t="str">
        <f>G154</f>
        <v xml:space="preserve">CEPAC  </v>
      </c>
      <c r="Q154" s="244">
        <f>N154</f>
        <v>18</v>
      </c>
      <c r="R154" s="240">
        <f t="shared" si="22"/>
        <v>12</v>
      </c>
      <c r="S154" s="284" t="s">
        <v>499</v>
      </c>
      <c r="T154" s="238">
        <f>N154</f>
        <v>18</v>
      </c>
    </row>
    <row r="155" spans="1:20" hidden="1">
      <c r="A155" s="174" t="s">
        <v>333</v>
      </c>
      <c r="B155" s="174" t="s">
        <v>334</v>
      </c>
      <c r="C155" s="5" t="str">
        <f t="shared" si="19"/>
        <v>SOURIE Jean-Louis</v>
      </c>
      <c r="D155" s="190" t="s">
        <v>9</v>
      </c>
      <c r="E155" s="155" t="s">
        <v>10</v>
      </c>
      <c r="F155" s="16">
        <f>'joueurs  '!F155</f>
        <v>11.4</v>
      </c>
      <c r="G155" s="83" t="s">
        <v>335</v>
      </c>
      <c r="H155" s="192">
        <v>520481098</v>
      </c>
      <c r="I155" s="141" t="str">
        <f t="shared" si="20"/>
        <v>H1</v>
      </c>
      <c r="J155" s="5">
        <f>'Feuille saisie score '!J155</f>
        <v>20</v>
      </c>
      <c r="K155" s="5">
        <f>'Feuille saisie score '!K155</f>
        <v>32</v>
      </c>
      <c r="L155" s="5">
        <f>'Feuille saisie score '!L155</f>
        <v>21</v>
      </c>
      <c r="M155" s="5">
        <f>'Feuille saisie score '!M155</f>
        <v>32</v>
      </c>
      <c r="N155" s="5">
        <f t="shared" si="21"/>
        <v>41</v>
      </c>
      <c r="R155" t="str">
        <f t="shared" si="22"/>
        <v/>
      </c>
    </row>
    <row r="156" spans="1:20" hidden="1">
      <c r="A156" s="172" t="s">
        <v>134</v>
      </c>
      <c r="B156" s="172" t="s">
        <v>135</v>
      </c>
      <c r="C156" s="5" t="str">
        <f t="shared" si="19"/>
        <v>TARDY Yanne</v>
      </c>
      <c r="D156" s="186" t="s">
        <v>9</v>
      </c>
      <c r="E156" s="143" t="s">
        <v>10</v>
      </c>
      <c r="F156" s="16">
        <f>'joueurs  '!F156</f>
        <v>30.3</v>
      </c>
      <c r="G156" s="32" t="s">
        <v>128</v>
      </c>
      <c r="H156" s="192">
        <v>525919240</v>
      </c>
      <c r="I156" s="141" t="str">
        <f t="shared" si="20"/>
        <v>H3</v>
      </c>
      <c r="J156" s="5">
        <f>'Feuille saisie score '!J156</f>
        <v>6</v>
      </c>
      <c r="K156" s="5">
        <f>'Feuille saisie score '!K156</f>
        <v>19</v>
      </c>
      <c r="L156" s="5">
        <f>'Feuille saisie score '!L156</f>
        <v>2</v>
      </c>
      <c r="M156" s="5">
        <f>'Feuille saisie score '!M156</f>
        <v>18</v>
      </c>
      <c r="N156" s="5">
        <f t="shared" si="21"/>
        <v>8</v>
      </c>
      <c r="R156" t="str">
        <f t="shared" si="22"/>
        <v/>
      </c>
    </row>
    <row r="157" spans="1:20" hidden="1">
      <c r="A157" s="172" t="s">
        <v>328</v>
      </c>
      <c r="B157" s="172" t="s">
        <v>329</v>
      </c>
      <c r="C157" s="5" t="str">
        <f t="shared" si="19"/>
        <v>TOLINOS André</v>
      </c>
      <c r="D157" s="186" t="s">
        <v>9</v>
      </c>
      <c r="E157" s="144" t="s">
        <v>10</v>
      </c>
      <c r="F157" s="16">
        <f>'joueurs  '!F157</f>
        <v>22</v>
      </c>
      <c r="G157" s="35" t="s">
        <v>323</v>
      </c>
      <c r="H157" s="192">
        <v>515489091</v>
      </c>
      <c r="I157" s="141" t="str">
        <f t="shared" si="20"/>
        <v>H2</v>
      </c>
      <c r="J157" s="5">
        <f>'Feuille saisie score '!J157</f>
        <v>7</v>
      </c>
      <c r="K157" s="5">
        <f>'Feuille saisie score '!K157</f>
        <v>25</v>
      </c>
      <c r="L157" s="5">
        <f>'Feuille saisie score '!L157</f>
        <v>6</v>
      </c>
      <c r="M157" s="5">
        <f>'Feuille saisie score '!M157</f>
        <v>21</v>
      </c>
      <c r="N157" s="5">
        <f t="shared" si="21"/>
        <v>13</v>
      </c>
      <c r="R157" t="str">
        <f t="shared" si="22"/>
        <v/>
      </c>
    </row>
    <row r="158" spans="1:20" hidden="1">
      <c r="A158" s="172" t="s">
        <v>67</v>
      </c>
      <c r="B158" s="172" t="s">
        <v>68</v>
      </c>
      <c r="C158" s="5" t="str">
        <f t="shared" si="19"/>
        <v>TOMINE Sébastien</v>
      </c>
      <c r="D158" s="186" t="s">
        <v>9</v>
      </c>
      <c r="E158" s="95" t="s">
        <v>10</v>
      </c>
      <c r="F158" s="16">
        <f>'joueurs  '!F158</f>
        <v>37.4</v>
      </c>
      <c r="G158" s="14" t="s">
        <v>60</v>
      </c>
      <c r="H158" s="192">
        <v>517701383</v>
      </c>
      <c r="I158" s="141" t="str">
        <f t="shared" si="20"/>
        <v>H3</v>
      </c>
      <c r="J158" s="5">
        <f>'Feuille saisie score '!J158</f>
        <v>14</v>
      </c>
      <c r="K158" s="5">
        <f>'Feuille saisie score '!K158</f>
        <v>52</v>
      </c>
      <c r="L158" s="5">
        <f>'Feuille saisie score '!L158</f>
        <v>20</v>
      </c>
      <c r="M158" s="5">
        <f>'Feuille saisie score '!M158</f>
        <v>58</v>
      </c>
      <c r="N158" s="5">
        <f t="shared" si="21"/>
        <v>34</v>
      </c>
      <c r="R158" t="str">
        <f t="shared" si="22"/>
        <v/>
      </c>
    </row>
    <row r="159" spans="1:20" hidden="1">
      <c r="A159" s="174" t="s">
        <v>363</v>
      </c>
      <c r="B159" s="174" t="s">
        <v>364</v>
      </c>
      <c r="C159" s="5" t="str">
        <f t="shared" si="19"/>
        <v>VAN LABEKE JULIEN</v>
      </c>
      <c r="D159" s="186" t="s">
        <v>9</v>
      </c>
      <c r="E159" s="156" t="s">
        <v>10</v>
      </c>
      <c r="F159" s="16">
        <f>'joueurs  '!F159</f>
        <v>15.8</v>
      </c>
      <c r="G159" s="90" t="s">
        <v>365</v>
      </c>
      <c r="H159" s="172">
        <v>540404133</v>
      </c>
      <c r="I159" s="141" t="str">
        <f t="shared" si="20"/>
        <v>H2</v>
      </c>
      <c r="J159" s="5">
        <f>'Feuille saisie score '!J159</f>
        <v>11</v>
      </c>
      <c r="K159" s="5">
        <f>'Feuille saisie score '!K159</f>
        <v>23</v>
      </c>
      <c r="L159" s="5">
        <f>'Feuille saisie score '!L159</f>
        <v>14</v>
      </c>
      <c r="M159" s="5">
        <f>'Feuille saisie score '!M159</f>
        <v>27</v>
      </c>
      <c r="N159" s="5">
        <f t="shared" si="21"/>
        <v>25</v>
      </c>
      <c r="R159" t="str">
        <f t="shared" si="22"/>
        <v/>
      </c>
    </row>
    <row r="160" spans="1:20" ht="16.5" thickBot="1">
      <c r="A160" s="172" t="s">
        <v>352</v>
      </c>
      <c r="B160" s="172" t="s">
        <v>353</v>
      </c>
      <c r="C160" s="5" t="str">
        <f t="shared" ref="C160:C168" si="23">A160&amp;" "&amp;B160</f>
        <v>GROLLEAU ANNE-CECILE</v>
      </c>
      <c r="D160" s="186" t="s">
        <v>9</v>
      </c>
      <c r="E160" s="145" t="s">
        <v>19</v>
      </c>
      <c r="F160" s="16">
        <f>'joueurs  '!F72</f>
        <v>27.3</v>
      </c>
      <c r="G160" s="89" t="s">
        <v>341</v>
      </c>
      <c r="H160" s="192">
        <v>537852012</v>
      </c>
      <c r="I160" s="141" t="str">
        <f t="shared" ref="I160:I168" si="24">IF(E160="H",IF(F160&lt;15.5,"H1",IF(F160&lt;24.5,"H2","H3")),IF(E160="F",IF(F160&lt;24.5,"F1","F2"),""))</f>
        <v>F2</v>
      </c>
      <c r="J160" s="5">
        <f>'Feuille saisie score '!J72</f>
        <v>16</v>
      </c>
      <c r="K160" s="5">
        <f>'Feuille saisie score '!K72</f>
        <v>38</v>
      </c>
      <c r="L160" s="5">
        <f>'Feuille saisie score '!L72</f>
        <v>15</v>
      </c>
      <c r="M160" s="5">
        <f>'Feuille saisie score '!M72</f>
        <v>40</v>
      </c>
      <c r="N160" s="5">
        <f t="shared" ref="N160:N168" si="25">J160+L160</f>
        <v>31</v>
      </c>
      <c r="Q160" s="238"/>
      <c r="R160" s="239" t="str">
        <f t="shared" si="22"/>
        <v/>
      </c>
      <c r="T160" s="238"/>
    </row>
    <row r="161" spans="1:20" ht="15.75" hidden="1" thickBot="1">
      <c r="A161" s="172" t="s">
        <v>368</v>
      </c>
      <c r="B161" s="172" t="s">
        <v>268</v>
      </c>
      <c r="C161" s="5" t="str">
        <f t="shared" si="23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24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25"/>
        <v>14</v>
      </c>
      <c r="R161" t="str">
        <f t="shared" si="22"/>
        <v/>
      </c>
    </row>
    <row r="162" spans="1:20" ht="16.5" hidden="1" thickBot="1">
      <c r="A162" s="175" t="s">
        <v>92</v>
      </c>
      <c r="B162" s="175" t="s">
        <v>93</v>
      </c>
      <c r="C162" s="5" t="str">
        <f t="shared" si="23"/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 t="shared" si="24"/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 t="shared" si="25"/>
        <v>15</v>
      </c>
      <c r="R162" t="str">
        <f t="shared" si="22"/>
        <v/>
      </c>
    </row>
    <row r="163" spans="1:20" ht="15.75" hidden="1" thickBot="1">
      <c r="A163" s="172" t="s">
        <v>332</v>
      </c>
      <c r="B163" s="172" t="s">
        <v>106</v>
      </c>
      <c r="C163" s="5" t="str">
        <f t="shared" si="23"/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 t="shared" si="24"/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 t="shared" si="25"/>
        <v>45</v>
      </c>
      <c r="R163" t="str">
        <f t="shared" ref="R163:R169" si="26">IF(Q163="","",RANK(Q163,$Q$3:$Q$169,0))</f>
        <v/>
      </c>
    </row>
    <row r="164" spans="1:20" ht="15.75" hidden="1" thickBot="1">
      <c r="A164" s="172" t="s">
        <v>371</v>
      </c>
      <c r="B164" s="172" t="s">
        <v>372</v>
      </c>
      <c r="C164" s="5" t="str">
        <f t="shared" si="23"/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 t="shared" si="24"/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 t="shared" si="25"/>
        <v>11</v>
      </c>
      <c r="R164" t="str">
        <f t="shared" si="26"/>
        <v/>
      </c>
    </row>
    <row r="165" spans="1:20" ht="15.75" hidden="1" thickBot="1">
      <c r="A165" s="172" t="s">
        <v>279</v>
      </c>
      <c r="B165" s="172" t="s">
        <v>280</v>
      </c>
      <c r="C165" s="5" t="str">
        <f t="shared" si="23"/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 t="shared" si="24"/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 t="shared" si="25"/>
        <v>15</v>
      </c>
      <c r="R165" t="str">
        <f t="shared" si="26"/>
        <v/>
      </c>
    </row>
    <row r="166" spans="1:20" ht="15.75" hidden="1" thickBot="1">
      <c r="A166" s="172" t="s">
        <v>402</v>
      </c>
      <c r="B166" s="172" t="s">
        <v>50</v>
      </c>
      <c r="C166" s="5" t="str">
        <f t="shared" si="23"/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 t="shared" si="24"/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 t="shared" si="25"/>
        <v>29</v>
      </c>
      <c r="R166" t="str">
        <f t="shared" si="26"/>
        <v/>
      </c>
    </row>
    <row r="167" spans="1:20" ht="16.5" hidden="1" thickBot="1">
      <c r="A167" s="185" t="s">
        <v>75</v>
      </c>
      <c r="B167" s="185" t="s">
        <v>76</v>
      </c>
      <c r="C167" s="5" t="str">
        <f t="shared" si="23"/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si="24"/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si="25"/>
        <v>21</v>
      </c>
      <c r="R167" t="str">
        <f t="shared" si="26"/>
        <v/>
      </c>
    </row>
    <row r="168" spans="1:20" ht="16.5" thickBot="1">
      <c r="A168" s="172" t="s">
        <v>347</v>
      </c>
      <c r="B168" s="172" t="s">
        <v>348</v>
      </c>
      <c r="C168" s="5" t="str">
        <f t="shared" si="23"/>
        <v>REIS NATHALIE</v>
      </c>
      <c r="D168" s="186" t="s">
        <v>9</v>
      </c>
      <c r="E168" s="145" t="s">
        <v>19</v>
      </c>
      <c r="F168" s="16">
        <f>'joueurs  '!F141</f>
        <v>43.4</v>
      </c>
      <c r="G168" s="89" t="s">
        <v>341</v>
      </c>
      <c r="H168" s="192">
        <v>43027342</v>
      </c>
      <c r="I168" s="141" t="str">
        <f t="shared" si="24"/>
        <v>F2</v>
      </c>
      <c r="J168" s="5">
        <f>'Feuille saisie score '!J141</f>
        <v>8</v>
      </c>
      <c r="K168" s="5">
        <f>'Feuille saisie score '!K141</f>
        <v>38</v>
      </c>
      <c r="L168" s="5">
        <f>'Feuille saisie score '!L141</f>
        <v>3</v>
      </c>
      <c r="M168" s="5">
        <f>'Feuille saisie score '!M141</f>
        <v>30</v>
      </c>
      <c r="N168" s="5">
        <f t="shared" si="25"/>
        <v>11</v>
      </c>
      <c r="P168" s="235" t="str">
        <f>G168</f>
        <v xml:space="preserve">NATIXIS  </v>
      </c>
      <c r="Q168" s="244">
        <f>N160+N168</f>
        <v>42</v>
      </c>
      <c r="R168" s="240">
        <f t="shared" si="26"/>
        <v>6</v>
      </c>
      <c r="S168" s="284" t="s">
        <v>499</v>
      </c>
      <c r="T168" s="238">
        <f>MAX(N160,N168)</f>
        <v>31</v>
      </c>
    </row>
    <row r="169" spans="1:20" hidden="1">
      <c r="A169" s="172" t="s">
        <v>235</v>
      </c>
      <c r="B169" s="172" t="s">
        <v>236</v>
      </c>
      <c r="C169" s="5" t="str">
        <f t="shared" ref="C169" si="27">A169&amp;" "&amp;B169</f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ref="I169" si="28">IF(E169="H",IF(F169&lt;15.5,"H1",IF(F169&lt;24.5,"H2","H3")),IF(E169="F",IF(F169&lt;24.5,"F1","F2"),""))</f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ref="N169" si="29">J169+L169</f>
        <v>22</v>
      </c>
      <c r="R169" t="str">
        <f t="shared" si="26"/>
        <v/>
      </c>
    </row>
    <row r="171" spans="1:20">
      <c r="P171" t="s">
        <v>514</v>
      </c>
    </row>
    <row r="172" spans="1:20">
      <c r="P172" t="s">
        <v>478</v>
      </c>
    </row>
  </sheetData>
  <autoFilter ref="A2:N169">
    <filterColumn colId="3">
      <filters>
        <filter val="R"/>
        <filter val="S"/>
      </filters>
    </filterColumn>
    <filterColumn colId="4">
      <filters>
        <filter val="F"/>
      </filters>
    </filterColumn>
    <sortState ref="A15:N183">
      <sortCondition ref="G2:G184"/>
    </sortState>
  </autoFilter>
  <mergeCells count="1">
    <mergeCell ref="C1:G1"/>
  </mergeCells>
  <conditionalFormatting sqref="I2:I1048576">
    <cfRule type="cellIs" dxfId="110" priority="11" operator="equal">
      <formula>"F2"</formula>
    </cfRule>
    <cfRule type="cellIs" dxfId="109" priority="12" operator="equal">
      <formula>"F1"</formula>
    </cfRule>
    <cfRule type="cellIs" dxfId="108" priority="13" operator="equal">
      <formula>"H3"</formula>
    </cfRule>
    <cfRule type="cellIs" dxfId="107" priority="14" operator="equal">
      <formula>"H2"</formula>
    </cfRule>
    <cfRule type="cellIs" dxfId="106" priority="15" operator="equal">
      <formula>"H1"</formula>
    </cfRule>
  </conditionalFormatting>
  <conditionalFormatting sqref="D2:D1048576">
    <cfRule type="cellIs" dxfId="105" priority="10" operator="equal">
      <formula>"E"</formula>
    </cfRule>
  </conditionalFormatting>
  <conditionalFormatting sqref="E2:E1048576">
    <cfRule type="cellIs" dxfId="104" priority="7" operator="equal">
      <formula>"H"</formula>
    </cfRule>
    <cfRule type="cellIs" dxfId="103" priority="8" operator="equal">
      <formula>"F"</formula>
    </cfRule>
    <cfRule type="cellIs" priority="9" operator="equal">
      <formula>"F"</formula>
    </cfRule>
  </conditionalFormatting>
  <conditionalFormatting sqref="R152:R1048576 R1:R150">
    <cfRule type="cellIs" dxfId="102" priority="4" operator="equal">
      <formula>3</formula>
    </cfRule>
    <cfRule type="cellIs" dxfId="101" priority="5" operator="equal">
      <formula>2</formula>
    </cfRule>
    <cfRule type="cellIs" dxfId="100" priority="6" operator="equal">
      <formula>1</formula>
    </cfRule>
  </conditionalFormatting>
  <conditionalFormatting sqref="R151">
    <cfRule type="cellIs" dxfId="99" priority="1" operator="equal">
      <formula>3</formula>
    </cfRule>
    <cfRule type="cellIs" dxfId="98" priority="2" operator="equal">
      <formula>2</formula>
    </cfRule>
    <cfRule type="cellIs" dxfId="97" priority="3" operator="equal">
      <formula>1</formula>
    </cfRule>
  </conditionalFormatting>
  <dataValidations count="3">
    <dataValidation allowBlank="1" showInputMessage="1" showErrorMessage="1" errorTitle="mauvaise saisie" error="F pour Femme_x000a_H pour Homme" promptTitle="SAISIE OBLIGATOIRE SVP" prompt="merci !" sqref="E140:E141"/>
    <dataValidation type="list" allowBlank="1" showInputMessage="1" showErrorMessage="1" sqref="E168:E169 E120:E139 E142:E166 E50:E62 E3:E30 E80:E115">
      <formula1>"F,H"</formula1>
    </dataValidation>
    <dataValidation type="list" allowBlank="1" showInputMessage="1" showErrorMessage="1" sqref="D120:D136 D161:D167 D142:D157 D50:D62 D3:D30 D80:D115">
      <formula1>"S,E"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72"/>
  <sheetViews>
    <sheetView topLeftCell="C33" workbookViewId="0">
      <selection activeCell="P1" sqref="P1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6" max="6" width="11.42578125" customWidth="1"/>
    <col min="7" max="7" width="12" customWidth="1"/>
    <col min="8" max="8" width="11.42578125" hidden="1" customWidth="1"/>
    <col min="9" max="9" width="7.7109375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  <col min="16" max="16" width="12" customWidth="1"/>
    <col min="18" max="18" width="16.42578125" customWidth="1"/>
    <col min="19" max="19" width="18.28515625" customWidth="1"/>
    <col min="20" max="20" width="13.5703125" customWidth="1"/>
  </cols>
  <sheetData>
    <row r="1" spans="1:20" ht="111.75" customHeight="1" thickBot="1">
      <c r="C1" s="321" t="s">
        <v>469</v>
      </c>
      <c r="D1" s="322"/>
      <c r="E1" s="322"/>
      <c r="F1" s="322"/>
      <c r="G1" s="322"/>
      <c r="H1" s="229"/>
      <c r="I1" s="229"/>
      <c r="J1" s="231" t="s">
        <v>447</v>
      </c>
      <c r="K1" s="229"/>
      <c r="L1" s="231" t="s">
        <v>447</v>
      </c>
      <c r="M1" s="232"/>
      <c r="N1" s="228"/>
    </row>
    <row r="2" spans="1:20" ht="89.25" customHeight="1" thickBo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  <c r="P2" s="236" t="s">
        <v>5</v>
      </c>
      <c r="Q2" s="242" t="s">
        <v>462</v>
      </c>
      <c r="R2" s="243" t="s">
        <v>468</v>
      </c>
      <c r="T2" s="245" t="s">
        <v>481</v>
      </c>
    </row>
    <row r="3" spans="1:20" ht="15.75" hidden="1" thickBot="1">
      <c r="A3" s="172" t="s">
        <v>369</v>
      </c>
      <c r="B3" s="172" t="s">
        <v>370</v>
      </c>
      <c r="C3" s="5" t="str">
        <f t="shared" ref="C3:C13" si="0">A3&amp;" "&amp;B3</f>
        <v>ADAM HUBERT</v>
      </c>
      <c r="D3" s="186" t="s">
        <v>9</v>
      </c>
      <c r="E3" s="156" t="s">
        <v>10</v>
      </c>
      <c r="F3" s="16">
        <f>'joueurs  '!F2</f>
        <v>29.4</v>
      </c>
      <c r="G3" s="90" t="s">
        <v>365</v>
      </c>
      <c r="H3" s="172">
        <v>540498177</v>
      </c>
      <c r="I3" s="141" t="str">
        <f t="shared" ref="I3:I13" si="1">IF(E3="H",IF(F3&lt;15.5,"H1",IF(F3&lt;24.5,"H2","H3")),IF(E3="F",IF(F3&lt;24.5,"F1","F2"),""))</f>
        <v>H3</v>
      </c>
      <c r="J3" s="5">
        <f>'Feuille saisie score '!J2</f>
        <v>9</v>
      </c>
      <c r="K3" s="5">
        <f>'Feuille saisie score '!K2</f>
        <v>32</v>
      </c>
      <c r="L3" s="5">
        <f>'Feuille saisie score '!L2</f>
        <v>15</v>
      </c>
      <c r="M3" s="5">
        <f>'Feuille saisie score '!M2</f>
        <v>39</v>
      </c>
      <c r="N3" s="5">
        <f>K3+M3</f>
        <v>71</v>
      </c>
      <c r="R3" t="str">
        <f t="shared" ref="R3:R34" si="2">IF(Q3="","",RANK(Q3,$Q$3:$Q$169,0))</f>
        <v/>
      </c>
    </row>
    <row r="4" spans="1:20" ht="15.75" hidden="1" thickBot="1">
      <c r="A4" s="172" t="s">
        <v>277</v>
      </c>
      <c r="B4" s="172" t="s">
        <v>278</v>
      </c>
      <c r="C4" s="5" t="str">
        <f t="shared" si="0"/>
        <v>ALAMICHEL Valérie</v>
      </c>
      <c r="D4" s="152" t="s">
        <v>22</v>
      </c>
      <c r="E4" s="152" t="s">
        <v>19</v>
      </c>
      <c r="F4" s="16">
        <f>'joueurs  '!F3</f>
        <v>34.1</v>
      </c>
      <c r="G4" s="74" t="s">
        <v>276</v>
      </c>
      <c r="H4" s="192">
        <v>522832259</v>
      </c>
      <c r="I4" s="141" t="str">
        <f t="shared" si="1"/>
        <v>F2</v>
      </c>
      <c r="J4" s="5">
        <f>'Feuille saisie score '!J3</f>
        <v>4</v>
      </c>
      <c r="K4" s="5">
        <f>'Feuille saisie score '!K3</f>
        <v>29</v>
      </c>
      <c r="L4" s="5">
        <f>'Feuille saisie score '!L3</f>
        <v>6</v>
      </c>
      <c r="M4" s="5">
        <f>'Feuille saisie score '!M3</f>
        <v>24</v>
      </c>
      <c r="N4" s="5">
        <f t="shared" ref="N4:N62" si="3">K4+M4</f>
        <v>53</v>
      </c>
      <c r="R4" t="str">
        <f t="shared" si="2"/>
        <v/>
      </c>
    </row>
    <row r="5" spans="1:20" ht="15.75" hidden="1" thickBot="1">
      <c r="A5" s="174" t="s">
        <v>272</v>
      </c>
      <c r="B5" s="174" t="s">
        <v>273</v>
      </c>
      <c r="C5" s="5" t="str">
        <f t="shared" si="0"/>
        <v>ALLAIN LOIC</v>
      </c>
      <c r="D5" s="186" t="s">
        <v>9</v>
      </c>
      <c r="E5" s="151" t="s">
        <v>10</v>
      </c>
      <c r="F5" s="16">
        <f>'joueurs  '!F4</f>
        <v>32.6</v>
      </c>
      <c r="G5" s="71" t="s">
        <v>264</v>
      </c>
      <c r="H5" s="192">
        <v>527813190</v>
      </c>
      <c r="I5" s="141" t="str">
        <f t="shared" si="1"/>
        <v>H3</v>
      </c>
      <c r="J5" s="5">
        <f>'Feuille saisie score '!J4</f>
        <v>5</v>
      </c>
      <c r="K5" s="5">
        <f>'Feuille saisie score '!K4</f>
        <v>28</v>
      </c>
      <c r="L5" s="5">
        <f>'Feuille saisie score '!L4</f>
        <v>7</v>
      </c>
      <c r="M5" s="5">
        <f>'Feuille saisie score '!M4</f>
        <v>35</v>
      </c>
      <c r="N5" s="5">
        <f t="shared" si="3"/>
        <v>63</v>
      </c>
      <c r="R5" t="str">
        <f t="shared" si="2"/>
        <v/>
      </c>
    </row>
    <row r="6" spans="1:20" ht="16.5" hidden="1" thickBot="1">
      <c r="A6" s="175" t="s">
        <v>101</v>
      </c>
      <c r="B6" s="175" t="s">
        <v>102</v>
      </c>
      <c r="C6" s="5" t="str">
        <f t="shared" si="0"/>
        <v>ANDURAND Jérôme</v>
      </c>
      <c r="D6" s="187" t="s">
        <v>9</v>
      </c>
      <c r="E6" s="142" t="s">
        <v>10</v>
      </c>
      <c r="F6" s="16">
        <f>'joueurs  '!F5</f>
        <v>15.4</v>
      </c>
      <c r="G6" s="86" t="s">
        <v>78</v>
      </c>
      <c r="H6" s="193">
        <v>514507116</v>
      </c>
      <c r="I6" s="141" t="str">
        <f t="shared" si="1"/>
        <v>H1</v>
      </c>
      <c r="J6" s="5">
        <f>'Feuille saisie score '!J5</f>
        <v>15</v>
      </c>
      <c r="K6" s="5">
        <f>'Feuille saisie score '!K5</f>
        <v>30</v>
      </c>
      <c r="L6" s="5">
        <f>'Feuille saisie score '!L5</f>
        <v>23</v>
      </c>
      <c r="M6" s="5">
        <f>'Feuille saisie score '!M5</f>
        <v>37</v>
      </c>
      <c r="N6" s="5">
        <f t="shared" si="3"/>
        <v>67</v>
      </c>
      <c r="R6" t="str">
        <f t="shared" si="2"/>
        <v/>
      </c>
    </row>
    <row r="7" spans="1:20" ht="15.75" hidden="1" thickBot="1">
      <c r="A7" s="172" t="s">
        <v>256</v>
      </c>
      <c r="B7" s="172" t="s">
        <v>257</v>
      </c>
      <c r="C7" s="5" t="str">
        <f t="shared" si="0"/>
        <v>ASTIER DOMINIQUE</v>
      </c>
      <c r="D7" s="186" t="s">
        <v>9</v>
      </c>
      <c r="E7" s="149" t="s">
        <v>10</v>
      </c>
      <c r="F7" s="16">
        <f>'joueurs  '!F6</f>
        <v>24.6</v>
      </c>
      <c r="G7" s="57" t="s">
        <v>255</v>
      </c>
      <c r="H7" s="192">
        <v>47116117</v>
      </c>
      <c r="I7" s="141" t="str">
        <f t="shared" si="1"/>
        <v>H3</v>
      </c>
      <c r="J7" s="5">
        <f>'Feuille saisie score '!J6</f>
        <v>5</v>
      </c>
      <c r="K7" s="5">
        <f>'Feuille saisie score '!K6</f>
        <v>19</v>
      </c>
      <c r="L7" s="5">
        <f>'Feuille saisie score '!L6</f>
        <v>15</v>
      </c>
      <c r="M7" s="5">
        <f>'Feuille saisie score '!M6</f>
        <v>40</v>
      </c>
      <c r="N7" s="5">
        <f t="shared" si="3"/>
        <v>59</v>
      </c>
      <c r="R7" t="str">
        <f t="shared" si="2"/>
        <v/>
      </c>
    </row>
    <row r="8" spans="1:20" ht="16.5" hidden="1" thickBot="1">
      <c r="A8" s="173" t="s">
        <v>172</v>
      </c>
      <c r="B8" s="176" t="s">
        <v>173</v>
      </c>
      <c r="C8" s="5" t="str">
        <f t="shared" si="0"/>
        <v>AUBRY MARC</v>
      </c>
      <c r="D8" s="187" t="s">
        <v>9</v>
      </c>
      <c r="E8" s="147" t="s">
        <v>10</v>
      </c>
      <c r="F8" s="16">
        <f>'joueurs  '!F7</f>
        <v>20.2</v>
      </c>
      <c r="G8" s="74" t="s">
        <v>156</v>
      </c>
      <c r="H8" s="194" t="s">
        <v>174</v>
      </c>
      <c r="I8" s="141" t="str">
        <f t="shared" si="1"/>
        <v>H2</v>
      </c>
      <c r="J8" s="5">
        <f>'Feuille saisie score '!J7</f>
        <v>13</v>
      </c>
      <c r="K8" s="5">
        <f>'Feuille saisie score '!K7</f>
        <v>34</v>
      </c>
      <c r="L8" s="5">
        <f>'Feuille saisie score '!L7</f>
        <v>8</v>
      </c>
      <c r="M8" s="5">
        <f>'Feuille saisie score '!M7</f>
        <v>28</v>
      </c>
      <c r="N8" s="5">
        <f t="shared" si="3"/>
        <v>62</v>
      </c>
      <c r="R8" t="str">
        <f t="shared" si="2"/>
        <v/>
      </c>
    </row>
    <row r="9" spans="1:20" ht="15.75" hidden="1" thickBot="1">
      <c r="A9" s="172" t="s">
        <v>311</v>
      </c>
      <c r="B9" s="172" t="s">
        <v>154</v>
      </c>
      <c r="C9" s="5" t="str">
        <f t="shared" si="0"/>
        <v>AYMARD FREDERIC</v>
      </c>
      <c r="D9" s="186" t="s">
        <v>9</v>
      </c>
      <c r="E9" s="154" t="s">
        <v>10</v>
      </c>
      <c r="F9" s="16">
        <f>'joueurs  '!F8</f>
        <v>16.5</v>
      </c>
      <c r="G9" s="80" t="s">
        <v>306</v>
      </c>
      <c r="H9" s="195" t="s">
        <v>312</v>
      </c>
      <c r="I9" s="141" t="str">
        <f t="shared" si="1"/>
        <v>H2</v>
      </c>
      <c r="J9" s="5">
        <f>'Feuille saisie score '!J8</f>
        <v>12</v>
      </c>
      <c r="K9" s="5">
        <f>'Feuille saisie score '!K8</f>
        <v>28</v>
      </c>
      <c r="L9" s="5">
        <f>'Feuille saisie score '!L8</f>
        <v>12</v>
      </c>
      <c r="M9" s="5">
        <f>'Feuille saisie score '!M8</f>
        <v>26</v>
      </c>
      <c r="N9" s="5">
        <f t="shared" si="3"/>
        <v>54</v>
      </c>
      <c r="R9" t="str">
        <f t="shared" si="2"/>
        <v/>
      </c>
    </row>
    <row r="10" spans="1:20" ht="15.75" hidden="1" thickBot="1">
      <c r="A10" s="177" t="s">
        <v>304</v>
      </c>
      <c r="B10" s="177" t="s">
        <v>68</v>
      </c>
      <c r="C10" s="5" t="str">
        <f t="shared" si="0"/>
        <v>BACHELARD Sébastien</v>
      </c>
      <c r="D10" s="188" t="s">
        <v>9</v>
      </c>
      <c r="E10" s="153" t="s">
        <v>10</v>
      </c>
      <c r="F10" s="16">
        <f>'joueurs  '!F9</f>
        <v>9.4</v>
      </c>
      <c r="G10" s="14" t="s">
        <v>298</v>
      </c>
      <c r="H10" s="192">
        <v>543699178</v>
      </c>
      <c r="I10" s="141" t="str">
        <f t="shared" si="1"/>
        <v>H1</v>
      </c>
      <c r="J10" s="5">
        <f>'Feuille saisie score '!J9</f>
        <v>26</v>
      </c>
      <c r="K10" s="5">
        <f>'Feuille saisie score '!K9</f>
        <v>39</v>
      </c>
      <c r="L10" s="5">
        <f>'Feuille saisie score '!L9</f>
        <v>18</v>
      </c>
      <c r="M10" s="5">
        <f>'Feuille saisie score '!M9</f>
        <v>28</v>
      </c>
      <c r="N10" s="5">
        <f t="shared" si="3"/>
        <v>67</v>
      </c>
      <c r="R10" t="str">
        <f t="shared" si="2"/>
        <v/>
      </c>
    </row>
    <row r="11" spans="1:20" ht="15.75" hidden="1" thickBot="1">
      <c r="A11" s="172" t="s">
        <v>345</v>
      </c>
      <c r="B11" s="172" t="s">
        <v>166</v>
      </c>
      <c r="C11" s="5" t="str">
        <f t="shared" si="0"/>
        <v>BARROT MICHEL</v>
      </c>
      <c r="D11" s="186" t="s">
        <v>9</v>
      </c>
      <c r="E11" s="145" t="s">
        <v>10</v>
      </c>
      <c r="F11" s="16">
        <f>'joueurs  '!F10</f>
        <v>18.5</v>
      </c>
      <c r="G11" s="89" t="s">
        <v>341</v>
      </c>
      <c r="H11" s="192">
        <v>520164109</v>
      </c>
      <c r="I11" s="141" t="str">
        <f t="shared" si="1"/>
        <v>H2</v>
      </c>
      <c r="J11" s="5">
        <f>'Feuille saisie score '!J10</f>
        <v>15</v>
      </c>
      <c r="K11" s="5">
        <f>'Feuille saisie score '!K10</f>
        <v>30</v>
      </c>
      <c r="L11" s="5">
        <f>'Feuille saisie score '!L10</f>
        <v>15</v>
      </c>
      <c r="M11" s="5">
        <f>'Feuille saisie score '!M10</f>
        <v>32</v>
      </c>
      <c r="N11" s="5">
        <f t="shared" si="3"/>
        <v>62</v>
      </c>
      <c r="R11" t="str">
        <f t="shared" si="2"/>
        <v/>
      </c>
    </row>
    <row r="12" spans="1:20" ht="15.75" hidden="1" thickBot="1">
      <c r="A12" s="174" t="s">
        <v>148</v>
      </c>
      <c r="B12" s="174" t="s">
        <v>50</v>
      </c>
      <c r="C12" s="5" t="str">
        <f t="shared" si="0"/>
        <v>BARTHELEMI Philippe</v>
      </c>
      <c r="D12" s="186" t="s">
        <v>9</v>
      </c>
      <c r="E12" s="146" t="s">
        <v>10</v>
      </c>
      <c r="F12" s="16">
        <f>'joueurs  '!F11</f>
        <v>43.1</v>
      </c>
      <c r="G12" s="38" t="s">
        <v>149</v>
      </c>
      <c r="H12" s="192">
        <v>517273355</v>
      </c>
      <c r="I12" s="141" t="str">
        <f t="shared" si="1"/>
        <v>H3</v>
      </c>
      <c r="J12" s="5">
        <f>'Feuille saisie score '!J11</f>
        <v>3</v>
      </c>
      <c r="K12" s="5">
        <f>'Feuille saisie score '!K11</f>
        <v>15</v>
      </c>
      <c r="L12" s="5">
        <f>'Feuille saisie score '!L11</f>
        <v>2</v>
      </c>
      <c r="M12" s="5">
        <f>'Feuille saisie score '!M11</f>
        <v>20</v>
      </c>
      <c r="N12" s="5">
        <f t="shared" si="3"/>
        <v>35</v>
      </c>
      <c r="R12" t="str">
        <f t="shared" si="2"/>
        <v/>
      </c>
    </row>
    <row r="13" spans="1:20" ht="15.75" hidden="1" thickBot="1">
      <c r="A13" s="172" t="s">
        <v>138</v>
      </c>
      <c r="B13" s="172" t="s">
        <v>50</v>
      </c>
      <c r="C13" s="5" t="str">
        <f t="shared" si="0"/>
        <v>BATAILLE Philippe</v>
      </c>
      <c r="D13" s="186" t="s">
        <v>9</v>
      </c>
      <c r="E13" s="144" t="s">
        <v>10</v>
      </c>
      <c r="F13" s="16">
        <f>'joueurs  '!F12</f>
        <v>19.3</v>
      </c>
      <c r="G13" s="35" t="s">
        <v>139</v>
      </c>
      <c r="H13" s="192">
        <v>48652194</v>
      </c>
      <c r="I13" s="141" t="str">
        <f t="shared" si="1"/>
        <v>H2</v>
      </c>
      <c r="J13" s="5">
        <f>'Feuille saisie score '!J12</f>
        <v>10</v>
      </c>
      <c r="K13" s="5">
        <f>'Feuille saisie score '!K12</f>
        <v>23</v>
      </c>
      <c r="L13" s="5">
        <f>'Feuille saisie score '!L12</f>
        <v>19</v>
      </c>
      <c r="M13" s="5">
        <f>'Feuille saisie score '!M12</f>
        <v>33</v>
      </c>
      <c r="N13" s="5">
        <f t="shared" si="3"/>
        <v>56</v>
      </c>
      <c r="R13" t="str">
        <f t="shared" si="2"/>
        <v/>
      </c>
    </row>
    <row r="14" spans="1:20" ht="15.75" hidden="1" thickBot="1">
      <c r="A14" s="172" t="s">
        <v>25</v>
      </c>
      <c r="B14" s="172" t="s">
        <v>28</v>
      </c>
      <c r="C14" s="5" t="str">
        <f t="shared" ref="C14:C42" si="4">A14&amp;" "&amp;B14</f>
        <v>BAUDIN Gilles</v>
      </c>
      <c r="D14" s="10" t="s">
        <v>22</v>
      </c>
      <c r="E14" s="10" t="s">
        <v>10</v>
      </c>
      <c r="F14" s="16">
        <f>'joueurs  '!F14</f>
        <v>15.6</v>
      </c>
      <c r="G14" s="163" t="s">
        <v>14</v>
      </c>
      <c r="H14" s="196">
        <v>543819163</v>
      </c>
      <c r="I14" s="141" t="str">
        <f t="shared" ref="I14:I42" si="5">IF(E14="H",IF(F14&lt;15.5,"H1",IF(F14&lt;24.5,"H2","H3")),IF(E14="F",IF(F14&lt;24.5,"F1","F2"),""))</f>
        <v>H2</v>
      </c>
      <c r="J14" s="5">
        <f>'Feuille saisie score '!J14</f>
        <v>17</v>
      </c>
      <c r="K14" s="5">
        <f>'Feuille saisie score '!K14</f>
        <v>30</v>
      </c>
      <c r="L14" s="5">
        <f>'Feuille saisie score '!L14</f>
        <v>13</v>
      </c>
      <c r="M14" s="5">
        <f>'Feuille saisie score '!M14</f>
        <v>28</v>
      </c>
      <c r="N14" s="5">
        <f t="shared" si="3"/>
        <v>58</v>
      </c>
      <c r="R14" t="str">
        <f t="shared" si="2"/>
        <v/>
      </c>
    </row>
    <row r="15" spans="1:20" ht="15.75" hidden="1" thickBot="1">
      <c r="A15" s="172" t="s">
        <v>357</v>
      </c>
      <c r="B15" s="172" t="s">
        <v>358</v>
      </c>
      <c r="C15" s="5" t="str">
        <f t="shared" si="4"/>
        <v>BEAUDOUIN ROMAIN</v>
      </c>
      <c r="D15" s="186" t="s">
        <v>9</v>
      </c>
      <c r="E15" s="145" t="s">
        <v>10</v>
      </c>
      <c r="F15" s="16">
        <f>'joueurs  '!F15</f>
        <v>17.5</v>
      </c>
      <c r="G15" s="89" t="s">
        <v>341</v>
      </c>
      <c r="H15" s="192">
        <v>542293250</v>
      </c>
      <c r="I15" s="141" t="str">
        <f t="shared" si="5"/>
        <v>H2</v>
      </c>
      <c r="J15" s="5">
        <f>'Feuille saisie score '!J15</f>
        <v>14</v>
      </c>
      <c r="K15" s="5">
        <f>'Feuille saisie score '!K15</f>
        <v>30</v>
      </c>
      <c r="L15" s="5">
        <f>'Feuille saisie score '!L15</f>
        <v>12</v>
      </c>
      <c r="M15" s="5">
        <f>'Feuille saisie score '!M15</f>
        <v>29</v>
      </c>
      <c r="N15" s="5">
        <f t="shared" si="3"/>
        <v>59</v>
      </c>
      <c r="R15" t="str">
        <f t="shared" si="2"/>
        <v/>
      </c>
    </row>
    <row r="16" spans="1:20" ht="15.75" hidden="1" thickBot="1">
      <c r="A16" s="172" t="s">
        <v>407</v>
      </c>
      <c r="B16" s="172" t="s">
        <v>408</v>
      </c>
      <c r="C16" s="5" t="str">
        <f t="shared" si="4"/>
        <v>BENASSI  Thibaud</v>
      </c>
      <c r="D16" s="160" t="s">
        <v>22</v>
      </c>
      <c r="E16" s="160" t="s">
        <v>10</v>
      </c>
      <c r="F16" s="16">
        <f>'joueurs  '!F16</f>
        <v>46</v>
      </c>
      <c r="G16" s="170" t="s">
        <v>410</v>
      </c>
      <c r="H16" s="172">
        <v>510707363</v>
      </c>
      <c r="I16" s="141" t="str">
        <f t="shared" si="5"/>
        <v>H3</v>
      </c>
      <c r="J16" s="5">
        <f>'Feuille saisie score '!J16</f>
        <v>1</v>
      </c>
      <c r="K16" s="5">
        <f>'Feuille saisie score '!K16</f>
        <v>12</v>
      </c>
      <c r="L16" s="5">
        <f>'Feuille saisie score '!L16</f>
        <v>5</v>
      </c>
      <c r="M16" s="5">
        <f>'Feuille saisie score '!M16</f>
        <v>35</v>
      </c>
      <c r="N16" s="5">
        <f t="shared" si="3"/>
        <v>47</v>
      </c>
      <c r="R16" t="str">
        <f t="shared" si="2"/>
        <v/>
      </c>
    </row>
    <row r="17" spans="1:20" ht="16.5" thickBot="1">
      <c r="A17" s="177" t="s">
        <v>302</v>
      </c>
      <c r="B17" s="177" t="s">
        <v>303</v>
      </c>
      <c r="C17" s="5" t="str">
        <f t="shared" si="4"/>
        <v>ZACCAGNINO Sylvie</v>
      </c>
      <c r="D17" s="188" t="s">
        <v>9</v>
      </c>
      <c r="E17" s="153" t="s">
        <v>19</v>
      </c>
      <c r="F17" s="16">
        <f>'joueurs  '!F167</f>
        <v>23.3</v>
      </c>
      <c r="G17" s="14" t="s">
        <v>298</v>
      </c>
      <c r="H17" s="192">
        <v>513819335</v>
      </c>
      <c r="I17" s="141" t="str">
        <f t="shared" si="5"/>
        <v>F1</v>
      </c>
      <c r="J17" s="5">
        <f>'Feuille saisie score '!J167</f>
        <v>9</v>
      </c>
      <c r="K17" s="5">
        <f>'Feuille saisie score '!K167</f>
        <v>28</v>
      </c>
      <c r="L17" s="5">
        <f>'Feuille saisie score '!L167</f>
        <v>14</v>
      </c>
      <c r="M17" s="5">
        <f>'Feuille saisie score '!M167</f>
        <v>36</v>
      </c>
      <c r="N17" s="5">
        <f t="shared" si="3"/>
        <v>64</v>
      </c>
      <c r="P17" s="235" t="str">
        <f>G17</f>
        <v xml:space="preserve">BPCE IT  </v>
      </c>
      <c r="Q17" s="244">
        <f>N17</f>
        <v>64</v>
      </c>
      <c r="R17" s="240">
        <f t="shared" si="2"/>
        <v>11</v>
      </c>
      <c r="S17" s="284" t="s">
        <v>499</v>
      </c>
      <c r="T17" s="238">
        <f>N17</f>
        <v>64</v>
      </c>
    </row>
    <row r="18" spans="1:20" ht="15.75" hidden="1" thickBot="1">
      <c r="A18" s="172" t="s">
        <v>390</v>
      </c>
      <c r="B18" s="172" t="s">
        <v>225</v>
      </c>
      <c r="C18" s="5" t="str">
        <f t="shared" si="4"/>
        <v>BERTON Nicolas</v>
      </c>
      <c r="D18" s="186" t="s">
        <v>9</v>
      </c>
      <c r="E18" s="95" t="s">
        <v>10</v>
      </c>
      <c r="F18" s="16">
        <f>'joueurs  '!F18</f>
        <v>11.4</v>
      </c>
      <c r="G18" s="14" t="s">
        <v>391</v>
      </c>
      <c r="H18" s="197" t="s">
        <v>392</v>
      </c>
      <c r="I18" s="141" t="str">
        <f t="shared" si="5"/>
        <v>H1</v>
      </c>
      <c r="J18" s="5">
        <f>'Feuille saisie score '!J18</f>
        <v>21</v>
      </c>
      <c r="K18" s="5">
        <f>'Feuille saisie score '!K18</f>
        <v>31</v>
      </c>
      <c r="L18" s="5">
        <f>'Feuille saisie score '!L18</f>
        <v>9</v>
      </c>
      <c r="M18" s="5">
        <f>'Feuille saisie score '!M18</f>
        <v>19</v>
      </c>
      <c r="N18" s="5">
        <f t="shared" si="3"/>
        <v>50</v>
      </c>
      <c r="R18" t="str">
        <f t="shared" si="2"/>
        <v/>
      </c>
    </row>
    <row r="19" spans="1:20" ht="16.5" hidden="1" thickBot="1">
      <c r="A19" s="175" t="s">
        <v>113</v>
      </c>
      <c r="B19" s="175" t="s">
        <v>114</v>
      </c>
      <c r="C19" s="5" t="str">
        <f t="shared" si="4"/>
        <v>BEUVELOT Gaël</v>
      </c>
      <c r="D19" s="187" t="s">
        <v>9</v>
      </c>
      <c r="E19" s="142" t="s">
        <v>10</v>
      </c>
      <c r="F19" s="16">
        <f>'joueurs  '!F19</f>
        <v>11.9</v>
      </c>
      <c r="G19" s="86" t="s">
        <v>78</v>
      </c>
      <c r="H19" s="198">
        <v>533283215</v>
      </c>
      <c r="I19" s="141" t="str">
        <f t="shared" si="5"/>
        <v>H1</v>
      </c>
      <c r="J19" s="5">
        <f>'Feuille saisie score '!J19</f>
        <v>10</v>
      </c>
      <c r="K19" s="5">
        <f>'Feuille saisie score '!K19</f>
        <v>19</v>
      </c>
      <c r="L19" s="5">
        <f>'Feuille saisie score '!L19</f>
        <v>7</v>
      </c>
      <c r="M19" s="5">
        <f>'Feuille saisie score '!M19</f>
        <v>16</v>
      </c>
      <c r="N19" s="5">
        <f t="shared" si="3"/>
        <v>35</v>
      </c>
      <c r="R19" t="str">
        <f t="shared" si="2"/>
        <v/>
      </c>
    </row>
    <row r="20" spans="1:20" ht="15.75" hidden="1" thickBot="1">
      <c r="A20" s="172" t="s">
        <v>349</v>
      </c>
      <c r="B20" s="172" t="s">
        <v>350</v>
      </c>
      <c r="C20" s="5" t="str">
        <f t="shared" si="4"/>
        <v>BOUDON PIERRE</v>
      </c>
      <c r="D20" s="186" t="s">
        <v>9</v>
      </c>
      <c r="E20" s="145" t="s">
        <v>10</v>
      </c>
      <c r="F20" s="16">
        <f>'joueurs  '!F20</f>
        <v>13</v>
      </c>
      <c r="G20" s="89" t="s">
        <v>341</v>
      </c>
      <c r="H20" s="192">
        <v>43937161</v>
      </c>
      <c r="I20" s="141" t="str">
        <f t="shared" si="5"/>
        <v>H1</v>
      </c>
      <c r="J20" s="5">
        <f>'Feuille saisie score '!J20</f>
        <v>17</v>
      </c>
      <c r="K20" s="5">
        <f>'Feuille saisie score '!K20</f>
        <v>29</v>
      </c>
      <c r="L20" s="5">
        <f>'Feuille saisie score '!L20</f>
        <v>18</v>
      </c>
      <c r="M20" s="5">
        <f>'Feuille saisie score '!M20</f>
        <v>29</v>
      </c>
      <c r="N20" s="5">
        <f t="shared" si="3"/>
        <v>58</v>
      </c>
      <c r="R20" t="str">
        <f t="shared" si="2"/>
        <v/>
      </c>
    </row>
    <row r="21" spans="1:20" ht="16.5" hidden="1" thickBot="1">
      <c r="A21" s="175" t="s">
        <v>96</v>
      </c>
      <c r="B21" s="175" t="s">
        <v>54</v>
      </c>
      <c r="C21" s="5" t="str">
        <f t="shared" si="4"/>
        <v>BOULDOIRES Bertrand</v>
      </c>
      <c r="D21" s="187" t="s">
        <v>9</v>
      </c>
      <c r="E21" s="142" t="s">
        <v>10</v>
      </c>
      <c r="F21" s="16">
        <f>'joueurs  '!F21</f>
        <v>7</v>
      </c>
      <c r="G21" s="86" t="s">
        <v>78</v>
      </c>
      <c r="H21" s="193" t="s">
        <v>97</v>
      </c>
      <c r="I21" s="141" t="str">
        <f t="shared" si="5"/>
        <v>H1</v>
      </c>
      <c r="J21" s="5">
        <f>'Feuille saisie score '!J21</f>
        <v>13</v>
      </c>
      <c r="K21" s="5">
        <f>'Feuille saisie score '!K21</f>
        <v>21</v>
      </c>
      <c r="L21" s="5">
        <f>'Feuille saisie score '!L21</f>
        <v>6</v>
      </c>
      <c r="M21" s="5">
        <f>'Feuille saisie score '!M21</f>
        <v>11</v>
      </c>
      <c r="N21" s="5">
        <f t="shared" si="3"/>
        <v>32</v>
      </c>
      <c r="R21" t="str">
        <f t="shared" si="2"/>
        <v/>
      </c>
    </row>
    <row r="22" spans="1:20" ht="16.5" hidden="1" thickBot="1">
      <c r="A22" s="173" t="s">
        <v>175</v>
      </c>
      <c r="B22" s="173" t="s">
        <v>176</v>
      </c>
      <c r="C22" s="5" t="str">
        <f t="shared" si="4"/>
        <v>BOURSIER ANTHONY</v>
      </c>
      <c r="D22" s="187" t="s">
        <v>9</v>
      </c>
      <c r="E22" s="147" t="s">
        <v>10</v>
      </c>
      <c r="F22" s="16">
        <f>'joueurs  '!F22</f>
        <v>21.2</v>
      </c>
      <c r="G22" s="74" t="s">
        <v>156</v>
      </c>
      <c r="H22" s="199" t="s">
        <v>178</v>
      </c>
      <c r="I22" s="141" t="str">
        <f t="shared" si="5"/>
        <v>H2</v>
      </c>
      <c r="J22" s="5">
        <f>'Feuille saisie score '!J22</f>
        <v>14</v>
      </c>
      <c r="K22" s="5">
        <f>'Feuille saisie score '!K22</f>
        <v>30</v>
      </c>
      <c r="L22" s="5">
        <f>'Feuille saisie score '!L22</f>
        <v>7</v>
      </c>
      <c r="M22" s="5">
        <f>'Feuille saisie score '!M22</f>
        <v>22</v>
      </c>
      <c r="N22" s="5">
        <f t="shared" si="3"/>
        <v>52</v>
      </c>
      <c r="R22" t="str">
        <f t="shared" si="2"/>
        <v/>
      </c>
    </row>
    <row r="23" spans="1:20" ht="15.75" hidden="1" thickBot="1">
      <c r="A23" s="172" t="s">
        <v>53</v>
      </c>
      <c r="B23" s="172" t="s">
        <v>54</v>
      </c>
      <c r="C23" s="5" t="str">
        <f t="shared" si="4"/>
        <v>BOUSSELET Bertrand</v>
      </c>
      <c r="D23" s="186" t="s">
        <v>9</v>
      </c>
      <c r="E23" s="10" t="s">
        <v>10</v>
      </c>
      <c r="F23" s="16">
        <f>'joueurs  '!F23</f>
        <v>15.5</v>
      </c>
      <c r="G23" s="163" t="s">
        <v>14</v>
      </c>
      <c r="H23" s="192">
        <v>3837290</v>
      </c>
      <c r="I23" s="141" t="str">
        <f t="shared" si="5"/>
        <v>H2</v>
      </c>
      <c r="J23" s="5">
        <f>'Feuille saisie score '!J23</f>
        <v>8</v>
      </c>
      <c r="K23" s="5">
        <f>'Feuille saisie score '!K23</f>
        <v>20</v>
      </c>
      <c r="L23" s="5">
        <f>'Feuille saisie score '!L23</f>
        <v>15</v>
      </c>
      <c r="M23" s="5">
        <f>'Feuille saisie score '!M23</f>
        <v>31</v>
      </c>
      <c r="N23" s="5">
        <f t="shared" si="3"/>
        <v>51</v>
      </c>
      <c r="R23" t="str">
        <f t="shared" si="2"/>
        <v/>
      </c>
    </row>
    <row r="24" spans="1:20" ht="16.5" hidden="1" thickBot="1">
      <c r="A24" s="176" t="s">
        <v>165</v>
      </c>
      <c r="B24" s="176" t="s">
        <v>166</v>
      </c>
      <c r="C24" s="5" t="str">
        <f t="shared" si="4"/>
        <v>BRIGNON MICHEL</v>
      </c>
      <c r="D24" s="187" t="s">
        <v>9</v>
      </c>
      <c r="E24" s="147" t="s">
        <v>10</v>
      </c>
      <c r="F24" s="16">
        <f>'joueurs  '!F24</f>
        <v>20.399999999999999</v>
      </c>
      <c r="G24" s="74" t="s">
        <v>156</v>
      </c>
      <c r="H24" s="200" t="s">
        <v>168</v>
      </c>
      <c r="I24" s="141" t="str">
        <f t="shared" si="5"/>
        <v>H2</v>
      </c>
      <c r="J24" s="5">
        <f>'Feuille saisie score '!J24</f>
        <v>11</v>
      </c>
      <c r="K24" s="5">
        <f>'Feuille saisie score '!K24</f>
        <v>24</v>
      </c>
      <c r="L24" s="5">
        <f>'Feuille saisie score '!L24</f>
        <v>12</v>
      </c>
      <c r="M24" s="5">
        <f>'Feuille saisie score '!M24</f>
        <v>30</v>
      </c>
      <c r="N24" s="5">
        <f t="shared" si="3"/>
        <v>54</v>
      </c>
      <c r="R24" t="str">
        <f t="shared" si="2"/>
        <v/>
      </c>
    </row>
    <row r="25" spans="1:20" ht="15.75" hidden="1" thickBot="1">
      <c r="A25" s="172" t="s">
        <v>15</v>
      </c>
      <c r="B25" s="172" t="s">
        <v>16</v>
      </c>
      <c r="C25" s="5" t="str">
        <f t="shared" si="4"/>
        <v>BRKIC Alexandre</v>
      </c>
      <c r="D25" s="186" t="s">
        <v>9</v>
      </c>
      <c r="E25" s="10" t="s">
        <v>10</v>
      </c>
      <c r="F25" s="16">
        <f>'joueurs  '!F25</f>
        <v>19</v>
      </c>
      <c r="G25" s="163" t="s">
        <v>14</v>
      </c>
      <c r="H25" s="196">
        <v>48647147</v>
      </c>
      <c r="I25" s="141" t="str">
        <f t="shared" si="5"/>
        <v>H2</v>
      </c>
      <c r="J25" s="5">
        <f>'Feuille saisie score '!J25</f>
        <v>18</v>
      </c>
      <c r="K25" s="5">
        <f>'Feuille saisie score '!K25</f>
        <v>34</v>
      </c>
      <c r="L25" s="5">
        <f>'Feuille saisie score '!L25</f>
        <v>12</v>
      </c>
      <c r="M25" s="5">
        <f>'Feuille saisie score '!M25</f>
        <v>26</v>
      </c>
      <c r="N25" s="5">
        <f t="shared" si="3"/>
        <v>60</v>
      </c>
      <c r="R25" t="str">
        <f t="shared" si="2"/>
        <v/>
      </c>
    </row>
    <row r="26" spans="1:20" ht="15.75" hidden="1" thickBot="1">
      <c r="A26" s="172" t="s">
        <v>129</v>
      </c>
      <c r="B26" s="172" t="s">
        <v>130</v>
      </c>
      <c r="C26" s="5" t="str">
        <f t="shared" si="4"/>
        <v>BURSON Didier</v>
      </c>
      <c r="D26" s="186" t="s">
        <v>9</v>
      </c>
      <c r="E26" s="143" t="s">
        <v>10</v>
      </c>
      <c r="F26" s="16">
        <f>'joueurs  '!F26</f>
        <v>41.6</v>
      </c>
      <c r="G26" s="32" t="s">
        <v>128</v>
      </c>
      <c r="H26" s="201">
        <v>546096359</v>
      </c>
      <c r="I26" s="141" t="str">
        <f t="shared" si="5"/>
        <v>H3</v>
      </c>
      <c r="J26" s="5">
        <f>'Feuille saisie score '!J26</f>
        <v>2</v>
      </c>
      <c r="K26" s="5">
        <f>'Feuille saisie score '!K26</f>
        <v>18</v>
      </c>
      <c r="L26" s="5">
        <f>'Feuille saisie score '!L26</f>
        <v>6</v>
      </c>
      <c r="M26" s="5">
        <f>'Feuille saisie score '!M26</f>
        <v>34</v>
      </c>
      <c r="N26" s="5">
        <f t="shared" si="3"/>
        <v>52</v>
      </c>
      <c r="R26" t="str">
        <f t="shared" si="2"/>
        <v/>
      </c>
    </row>
    <row r="27" spans="1:20" ht="15.75" hidden="1" thickBot="1">
      <c r="A27" s="172" t="s">
        <v>247</v>
      </c>
      <c r="B27" s="172" t="s">
        <v>248</v>
      </c>
      <c r="C27" s="5" t="str">
        <f t="shared" si="4"/>
        <v>CAILLAT Pierre Yves</v>
      </c>
      <c r="D27" s="186" t="s">
        <v>9</v>
      </c>
      <c r="E27" s="150" t="s">
        <v>10</v>
      </c>
      <c r="F27" s="16">
        <f>'joueurs  '!F27</f>
        <v>24.3</v>
      </c>
      <c r="G27" s="66" t="s">
        <v>244</v>
      </c>
      <c r="H27" s="201">
        <v>217085</v>
      </c>
      <c r="I27" s="141" t="str">
        <f t="shared" si="5"/>
        <v>H2</v>
      </c>
      <c r="J27" s="5">
        <f>'Feuille saisie score '!J27</f>
        <v>12</v>
      </c>
      <c r="K27" s="5">
        <f>'Feuille saisie score '!K27</f>
        <v>30</v>
      </c>
      <c r="L27" s="5">
        <f>'Feuille saisie score '!L27</f>
        <v>12</v>
      </c>
      <c r="M27" s="5">
        <f>'Feuille saisie score '!M27</f>
        <v>30</v>
      </c>
      <c r="N27" s="5">
        <f t="shared" si="3"/>
        <v>60</v>
      </c>
      <c r="R27" t="str">
        <f t="shared" si="2"/>
        <v/>
      </c>
    </row>
    <row r="28" spans="1:20" ht="15.75" hidden="1" thickBot="1">
      <c r="A28" s="172" t="s">
        <v>132</v>
      </c>
      <c r="B28" s="172" t="s">
        <v>133</v>
      </c>
      <c r="C28" s="5" t="str">
        <f t="shared" si="4"/>
        <v>CHAMOUTON Patrick</v>
      </c>
      <c r="D28" s="186" t="s">
        <v>9</v>
      </c>
      <c r="E28" s="143" t="s">
        <v>10</v>
      </c>
      <c r="F28" s="16">
        <f>'joueurs  '!F28</f>
        <v>37</v>
      </c>
      <c r="G28" s="32" t="s">
        <v>128</v>
      </c>
      <c r="H28" s="192">
        <v>533662190</v>
      </c>
      <c r="I28" s="141" t="str">
        <f t="shared" si="5"/>
        <v>H3</v>
      </c>
      <c r="J28" s="5">
        <f>'Feuille saisie score '!J28</f>
        <v>11</v>
      </c>
      <c r="K28" s="5">
        <f>'Feuille saisie score '!K28</f>
        <v>41</v>
      </c>
      <c r="L28" s="5">
        <f>'Feuille saisie score '!L28</f>
        <v>7</v>
      </c>
      <c r="M28" s="5">
        <f>'Feuille saisie score '!M28</f>
        <v>40</v>
      </c>
      <c r="N28" s="5">
        <f t="shared" si="3"/>
        <v>81</v>
      </c>
      <c r="R28" t="str">
        <f t="shared" si="2"/>
        <v/>
      </c>
    </row>
    <row r="29" spans="1:20" ht="16.5" thickBot="1">
      <c r="A29" s="174" t="s">
        <v>284</v>
      </c>
      <c r="B29" s="174" t="s">
        <v>285</v>
      </c>
      <c r="C29" s="5" t="str">
        <f t="shared" si="4"/>
        <v>LEFEVRE catherine</v>
      </c>
      <c r="D29" s="186" t="s">
        <v>9</v>
      </c>
      <c r="E29" s="152" t="s">
        <v>19</v>
      </c>
      <c r="F29" s="16">
        <f>'joueurs  '!F94</f>
        <v>37.4</v>
      </c>
      <c r="G29" s="74" t="s">
        <v>276</v>
      </c>
      <c r="H29" s="192">
        <v>518607180</v>
      </c>
      <c r="I29" s="141" t="str">
        <f t="shared" si="5"/>
        <v>F2</v>
      </c>
      <c r="J29" s="5">
        <f>'Feuille saisie score '!J94</f>
        <v>8</v>
      </c>
      <c r="K29" s="5">
        <f>'Feuille saisie score '!K94</f>
        <v>32</v>
      </c>
      <c r="L29" s="5">
        <f>'Feuille saisie score '!L94</f>
        <v>5</v>
      </c>
      <c r="M29" s="5">
        <f>'Feuille saisie score '!M94</f>
        <v>28</v>
      </c>
      <c r="N29" s="5">
        <f t="shared" si="3"/>
        <v>60</v>
      </c>
      <c r="P29" s="235" t="str">
        <f>G29</f>
        <v xml:space="preserve">BPCE SA  </v>
      </c>
      <c r="Q29" s="244">
        <f>N29</f>
        <v>60</v>
      </c>
      <c r="R29" s="240">
        <f t="shared" si="2"/>
        <v>12</v>
      </c>
      <c r="S29" s="284" t="s">
        <v>499</v>
      </c>
      <c r="T29" s="238">
        <f>N29</f>
        <v>60</v>
      </c>
    </row>
    <row r="30" spans="1:20" hidden="1">
      <c r="A30" s="172" t="s">
        <v>55</v>
      </c>
      <c r="B30" s="172" t="s">
        <v>57</v>
      </c>
      <c r="C30" s="5" t="str">
        <f t="shared" si="4"/>
        <v>CHENOUNA  Djilali</v>
      </c>
      <c r="D30" s="10" t="s">
        <v>22</v>
      </c>
      <c r="E30" s="10" t="s">
        <v>10</v>
      </c>
      <c r="F30" s="16">
        <f>'joueurs  '!F30</f>
        <v>21.4</v>
      </c>
      <c r="G30" s="163" t="s">
        <v>14</v>
      </c>
      <c r="H30" s="192">
        <v>42075243</v>
      </c>
      <c r="I30" s="141" t="str">
        <f t="shared" si="5"/>
        <v>H2</v>
      </c>
      <c r="J30" s="5">
        <f>'Feuille saisie score '!J30</f>
        <v>10</v>
      </c>
      <c r="K30" s="5">
        <f>'Feuille saisie score '!K30</f>
        <v>24</v>
      </c>
      <c r="L30" s="5">
        <f>'Feuille saisie score '!L30</f>
        <v>14</v>
      </c>
      <c r="M30" s="5">
        <f>'Feuille saisie score '!M30</f>
        <v>33</v>
      </c>
      <c r="N30" s="5">
        <f t="shared" si="3"/>
        <v>57</v>
      </c>
      <c r="R30" t="str">
        <f t="shared" si="2"/>
        <v/>
      </c>
    </row>
    <row r="31" spans="1:20" hidden="1">
      <c r="A31" s="172" t="s">
        <v>41</v>
      </c>
      <c r="B31" s="172" t="s">
        <v>42</v>
      </c>
      <c r="C31" s="5" t="str">
        <f t="shared" si="4"/>
        <v>CHUSSEAU Cedric</v>
      </c>
      <c r="D31" s="186" t="s">
        <v>9</v>
      </c>
      <c r="E31" s="10" t="s">
        <v>10</v>
      </c>
      <c r="F31" s="16">
        <f>'joueurs  '!F31</f>
        <v>21.6</v>
      </c>
      <c r="G31" s="163" t="s">
        <v>14</v>
      </c>
      <c r="H31" s="192">
        <v>42078247</v>
      </c>
      <c r="I31" s="141" t="str">
        <f t="shared" si="5"/>
        <v>H2</v>
      </c>
      <c r="J31" s="5">
        <f>'Feuille saisie score '!J31</f>
        <v>13</v>
      </c>
      <c r="K31" s="5">
        <f>'Feuille saisie score '!K31</f>
        <v>31</v>
      </c>
      <c r="L31" s="5">
        <f>'Feuille saisie score '!L31</f>
        <v>13</v>
      </c>
      <c r="M31" s="5">
        <f>'Feuille saisie score '!M31</f>
        <v>31</v>
      </c>
      <c r="N31" s="5">
        <f t="shared" si="3"/>
        <v>62</v>
      </c>
      <c r="R31" t="str">
        <f t="shared" si="2"/>
        <v/>
      </c>
    </row>
    <row r="32" spans="1:20" hidden="1">
      <c r="A32" s="172" t="s">
        <v>32</v>
      </c>
      <c r="B32" s="172" t="s">
        <v>33</v>
      </c>
      <c r="C32" s="5" t="str">
        <f t="shared" si="4"/>
        <v>CIRENI Maria-Grazia</v>
      </c>
      <c r="D32" s="10" t="s">
        <v>22</v>
      </c>
      <c r="E32" s="10" t="s">
        <v>19</v>
      </c>
      <c r="F32" s="16">
        <f>'joueurs  '!F32</f>
        <v>38</v>
      </c>
      <c r="G32" s="163" t="s">
        <v>14</v>
      </c>
      <c r="H32" s="192">
        <v>41775191</v>
      </c>
      <c r="I32" s="141" t="str">
        <f t="shared" si="5"/>
        <v>F2</v>
      </c>
      <c r="J32" s="5">
        <f>'Feuille saisie score '!J32</f>
        <v>10</v>
      </c>
      <c r="K32" s="5">
        <f>'Feuille saisie score '!K32</f>
        <v>37</v>
      </c>
      <c r="L32" s="5">
        <f>'Feuille saisie score '!L32</f>
        <v>5</v>
      </c>
      <c r="M32" s="5">
        <f>'Feuille saisie score '!M32</f>
        <v>35</v>
      </c>
      <c r="N32" s="5">
        <f t="shared" si="3"/>
        <v>72</v>
      </c>
      <c r="R32" t="str">
        <f t="shared" si="2"/>
        <v/>
      </c>
    </row>
    <row r="33" spans="1:20" ht="16.5" thickBot="1">
      <c r="A33" s="174" t="s">
        <v>211</v>
      </c>
      <c r="B33" s="174" t="s">
        <v>212</v>
      </c>
      <c r="C33" s="5" t="str">
        <f t="shared" si="4"/>
        <v>DI GIANNI MURIEL</v>
      </c>
      <c r="D33" s="186" t="s">
        <v>9</v>
      </c>
      <c r="E33" s="149" t="s">
        <v>19</v>
      </c>
      <c r="F33" s="16">
        <f>'joueurs  '!F54</f>
        <v>10.3</v>
      </c>
      <c r="G33" s="57" t="s">
        <v>213</v>
      </c>
      <c r="H33" s="205" t="s">
        <v>214</v>
      </c>
      <c r="I33" s="141" t="str">
        <f t="shared" si="5"/>
        <v>F1</v>
      </c>
      <c r="J33" s="5">
        <f>'Feuille saisie score '!J54</f>
        <v>25</v>
      </c>
      <c r="K33" s="5">
        <f>'Feuille saisie score '!K54</f>
        <v>37</v>
      </c>
      <c r="L33" s="5">
        <f>'Feuille saisie score '!L54</f>
        <v>23</v>
      </c>
      <c r="M33" s="5">
        <f>'Feuille saisie score '!M54</f>
        <v>35</v>
      </c>
      <c r="N33" s="5">
        <f t="shared" si="3"/>
        <v>72</v>
      </c>
      <c r="Q33" s="238"/>
      <c r="R33" s="239" t="str">
        <f t="shared" si="2"/>
        <v/>
      </c>
    </row>
    <row r="34" spans="1:20" ht="15.75" hidden="1" thickBot="1">
      <c r="A34" s="172" t="s">
        <v>249</v>
      </c>
      <c r="B34" s="172" t="s">
        <v>250</v>
      </c>
      <c r="C34" s="5" t="str">
        <f t="shared" si="4"/>
        <v>CORDIER Matthieu</v>
      </c>
      <c r="D34" s="186" t="s">
        <v>9</v>
      </c>
      <c r="E34" s="150" t="s">
        <v>10</v>
      </c>
      <c r="F34" s="16">
        <f>'joueurs  '!F34</f>
        <v>3.2</v>
      </c>
      <c r="G34" s="66" t="s">
        <v>244</v>
      </c>
      <c r="H34" s="201">
        <v>43346122</v>
      </c>
      <c r="I34" s="141" t="str">
        <f t="shared" si="5"/>
        <v>H1</v>
      </c>
      <c r="J34" s="5">
        <f>'Feuille saisie score '!J34</f>
        <v>26</v>
      </c>
      <c r="K34" s="5">
        <f>'Feuille saisie score '!K34</f>
        <v>30</v>
      </c>
      <c r="L34" s="5">
        <f>'Feuille saisie score '!L34</f>
        <v>22</v>
      </c>
      <c r="M34" s="5">
        <f>'Feuille saisie score '!M34</f>
        <v>25</v>
      </c>
      <c r="N34" s="5">
        <f t="shared" si="3"/>
        <v>55</v>
      </c>
      <c r="R34" t="str">
        <f t="shared" si="2"/>
        <v/>
      </c>
    </row>
    <row r="35" spans="1:20" ht="15.75" hidden="1" thickBot="1">
      <c r="A35" s="172" t="s">
        <v>274</v>
      </c>
      <c r="B35" s="172" t="s">
        <v>275</v>
      </c>
      <c r="C35" s="5" t="str">
        <f t="shared" si="4"/>
        <v>CORMIER Brice</v>
      </c>
      <c r="D35" s="186" t="s">
        <v>9</v>
      </c>
      <c r="E35" s="152" t="s">
        <v>10</v>
      </c>
      <c r="F35" s="16">
        <f>'joueurs  '!F35</f>
        <v>20.3</v>
      </c>
      <c r="G35" s="74" t="s">
        <v>276</v>
      </c>
      <c r="H35" s="192">
        <v>522833258</v>
      </c>
      <c r="I35" s="141" t="str">
        <f t="shared" si="5"/>
        <v>H2</v>
      </c>
      <c r="J35" s="5">
        <f>'Feuille saisie score '!J35</f>
        <v>13</v>
      </c>
      <c r="K35" s="5">
        <f>'Feuille saisie score '!K35</f>
        <v>27</v>
      </c>
      <c r="L35" s="5">
        <f>'Feuille saisie score '!L35</f>
        <v>8</v>
      </c>
      <c r="M35" s="5">
        <f>'Feuille saisie score '!M35</f>
        <v>23</v>
      </c>
      <c r="N35" s="5">
        <f t="shared" si="3"/>
        <v>50</v>
      </c>
      <c r="R35" t="str">
        <f t="shared" ref="R35:R66" si="6">IF(Q35="","",RANK(Q35,$Q$3:$Q$169,0))</f>
        <v/>
      </c>
    </row>
    <row r="36" spans="1:20" ht="15.75" hidden="1" thickBot="1">
      <c r="A36" s="172" t="s">
        <v>45</v>
      </c>
      <c r="B36" s="172" t="s">
        <v>46</v>
      </c>
      <c r="C36" s="5" t="str">
        <f t="shared" si="4"/>
        <v>COSTA Eduardo</v>
      </c>
      <c r="D36" s="10" t="s">
        <v>22</v>
      </c>
      <c r="E36" s="10" t="s">
        <v>10</v>
      </c>
      <c r="F36" s="16">
        <f>'joueurs  '!F36</f>
        <v>24.8</v>
      </c>
      <c r="G36" s="163" t="s">
        <v>14</v>
      </c>
      <c r="H36" s="192">
        <v>534369194</v>
      </c>
      <c r="I36" s="141" t="str">
        <f t="shared" si="5"/>
        <v>H3</v>
      </c>
      <c r="J36" s="5">
        <f>'Feuille saisie score '!J36</f>
        <v>7</v>
      </c>
      <c r="K36" s="5">
        <f>'Feuille saisie score '!K36</f>
        <v>22</v>
      </c>
      <c r="L36" s="5">
        <f>'Feuille saisie score '!L36</f>
        <v>9</v>
      </c>
      <c r="M36" s="5">
        <f>'Feuille saisie score '!M36</f>
        <v>29</v>
      </c>
      <c r="N36" s="5">
        <f t="shared" si="3"/>
        <v>51</v>
      </c>
      <c r="R36" t="str">
        <f t="shared" si="6"/>
        <v/>
      </c>
    </row>
    <row r="37" spans="1:20" ht="15.75" hidden="1" thickBot="1">
      <c r="A37" s="172" t="s">
        <v>215</v>
      </c>
      <c r="B37" s="172" t="s">
        <v>216</v>
      </c>
      <c r="C37" s="5" t="str">
        <f t="shared" si="4"/>
        <v>COUDEVILLE THIBAULT</v>
      </c>
      <c r="D37" s="149" t="s">
        <v>22</v>
      </c>
      <c r="E37" s="149" t="s">
        <v>10</v>
      </c>
      <c r="F37" s="16">
        <f>'joueurs  '!F37</f>
        <v>16.5</v>
      </c>
      <c r="G37" s="57" t="s">
        <v>213</v>
      </c>
      <c r="H37" s="192">
        <v>520873138</v>
      </c>
      <c r="I37" s="141" t="str">
        <f t="shared" si="5"/>
        <v>H2</v>
      </c>
      <c r="J37" s="5">
        <f>'Feuille saisie score '!J37</f>
        <v>14</v>
      </c>
      <c r="K37" s="5">
        <f>'Feuille saisie score '!K37</f>
        <v>28</v>
      </c>
      <c r="L37" s="5">
        <f>'Feuille saisie score '!L37</f>
        <v>14</v>
      </c>
      <c r="M37" s="5">
        <f>'Feuille saisie score '!M37</f>
        <v>28</v>
      </c>
      <c r="N37" s="5">
        <f t="shared" si="3"/>
        <v>56</v>
      </c>
      <c r="R37" t="str">
        <f t="shared" si="6"/>
        <v/>
      </c>
    </row>
    <row r="38" spans="1:20" ht="16.5" thickBot="1">
      <c r="A38" s="172" t="s">
        <v>217</v>
      </c>
      <c r="B38" s="172" t="s">
        <v>218</v>
      </c>
      <c r="C38" s="5" t="str">
        <f t="shared" si="4"/>
        <v>MATTEI VERONIQUE</v>
      </c>
      <c r="D38" s="186" t="s">
        <v>9</v>
      </c>
      <c r="E38" s="149" t="s">
        <v>19</v>
      </c>
      <c r="F38" s="16">
        <f>'joueurs  '!F110</f>
        <v>36.4</v>
      </c>
      <c r="G38" s="57" t="s">
        <v>213</v>
      </c>
      <c r="H38" s="205" t="s">
        <v>219</v>
      </c>
      <c r="I38" s="141" t="str">
        <f t="shared" si="5"/>
        <v>F2</v>
      </c>
      <c r="J38" s="5">
        <f>'Feuille saisie score '!J110</f>
        <v>10</v>
      </c>
      <c r="K38" s="5">
        <f>'Feuille saisie score '!K110</f>
        <v>42</v>
      </c>
      <c r="L38" s="5">
        <f>'Feuille saisie score '!L110</f>
        <v>6</v>
      </c>
      <c r="M38" s="5">
        <f>'Feuille saisie score '!M110</f>
        <v>30</v>
      </c>
      <c r="N38" s="5">
        <f t="shared" si="3"/>
        <v>72</v>
      </c>
      <c r="P38" s="235" t="str">
        <f>G38</f>
        <v xml:space="preserve">BPCE SI  </v>
      </c>
      <c r="Q38" s="244">
        <f>N33+N38</f>
        <v>144</v>
      </c>
      <c r="R38" s="240">
        <f t="shared" si="6"/>
        <v>5</v>
      </c>
      <c r="S38" s="284" t="s">
        <v>499</v>
      </c>
      <c r="T38" s="238">
        <f>MAX(N33,N38)</f>
        <v>72</v>
      </c>
    </row>
    <row r="39" spans="1:20" ht="15.75" hidden="1">
      <c r="A39" s="173" t="s">
        <v>197</v>
      </c>
      <c r="B39" s="173" t="s">
        <v>154</v>
      </c>
      <c r="C39" s="5" t="str">
        <f t="shared" si="4"/>
        <v>CRIERE FREDERIC</v>
      </c>
      <c r="D39" s="187" t="s">
        <v>9</v>
      </c>
      <c r="E39" s="148" t="s">
        <v>10</v>
      </c>
      <c r="F39" s="16">
        <f>'joueurs  '!F39</f>
        <v>16.899999999999999</v>
      </c>
      <c r="G39" s="80" t="s">
        <v>190</v>
      </c>
      <c r="H39" s="192">
        <v>512431291</v>
      </c>
      <c r="I39" s="141" t="str">
        <f t="shared" si="5"/>
        <v>H2</v>
      </c>
      <c r="J39" s="5">
        <f>'Feuille saisie score '!J39</f>
        <v>12</v>
      </c>
      <c r="K39" s="5">
        <f>'Feuille saisie score '!K39</f>
        <v>26</v>
      </c>
      <c r="L39" s="5">
        <f>'Feuille saisie score '!L39</f>
        <v>13</v>
      </c>
      <c r="M39" s="5">
        <f>'Feuille saisie score '!M39</f>
        <v>25</v>
      </c>
      <c r="N39" s="5">
        <f t="shared" si="3"/>
        <v>51</v>
      </c>
      <c r="R39" t="str">
        <f t="shared" si="6"/>
        <v/>
      </c>
    </row>
    <row r="40" spans="1:20" hidden="1">
      <c r="A40" s="172" t="s">
        <v>12</v>
      </c>
      <c r="B40" s="172" t="s">
        <v>13</v>
      </c>
      <c r="C40" s="5" t="str">
        <f t="shared" si="4"/>
        <v>DA COSTA Daniel</v>
      </c>
      <c r="D40" s="186" t="s">
        <v>9</v>
      </c>
      <c r="E40" s="10" t="s">
        <v>10</v>
      </c>
      <c r="F40" s="16">
        <f>'joueurs  '!F40</f>
        <v>22.6</v>
      </c>
      <c r="G40" s="163" t="s">
        <v>14</v>
      </c>
      <c r="H40" s="192">
        <v>3545300</v>
      </c>
      <c r="I40" s="141" t="str">
        <f t="shared" si="5"/>
        <v>H2</v>
      </c>
      <c r="J40" s="5">
        <f>'Feuille saisie score '!J40</f>
        <v>22</v>
      </c>
      <c r="K40" s="5">
        <f>'Feuille saisie score '!K40</f>
        <v>44</v>
      </c>
      <c r="L40" s="5">
        <f>'Feuille saisie score '!L40</f>
        <v>18</v>
      </c>
      <c r="M40" s="5">
        <f>'Feuille saisie score '!M40</f>
        <v>41</v>
      </c>
      <c r="N40" s="5">
        <f t="shared" si="3"/>
        <v>85</v>
      </c>
      <c r="R40" t="str">
        <f t="shared" si="6"/>
        <v/>
      </c>
    </row>
    <row r="41" spans="1:20" hidden="1">
      <c r="A41" s="172" t="s">
        <v>151</v>
      </c>
      <c r="B41" s="172" t="s">
        <v>152</v>
      </c>
      <c r="C41" s="5" t="str">
        <f t="shared" si="4"/>
        <v>DAGUIER Robin</v>
      </c>
      <c r="D41" s="186" t="s">
        <v>9</v>
      </c>
      <c r="E41" s="146" t="s">
        <v>10</v>
      </c>
      <c r="F41" s="16">
        <f>'joueurs  '!F41</f>
        <v>33</v>
      </c>
      <c r="G41" s="38" t="s">
        <v>149</v>
      </c>
      <c r="H41" s="192">
        <v>547412200</v>
      </c>
      <c r="I41" s="141" t="str">
        <f t="shared" si="5"/>
        <v>H3</v>
      </c>
      <c r="J41" s="5">
        <f>'Feuille saisie score '!J41</f>
        <v>8</v>
      </c>
      <c r="K41" s="5">
        <f>'Feuille saisie score '!K41</f>
        <v>37</v>
      </c>
      <c r="L41" s="5">
        <f>'Feuille saisie score '!L41</f>
        <v>13</v>
      </c>
      <c r="M41" s="5">
        <f>'Feuille saisie score '!M41</f>
        <v>49</v>
      </c>
      <c r="N41" s="5">
        <f t="shared" si="3"/>
        <v>86</v>
      </c>
      <c r="R41" t="str">
        <f t="shared" si="6"/>
        <v/>
      </c>
    </row>
    <row r="42" spans="1:20" hidden="1">
      <c r="A42" s="172" t="s">
        <v>379</v>
      </c>
      <c r="B42" s="172" t="s">
        <v>380</v>
      </c>
      <c r="C42" s="5" t="str">
        <f t="shared" si="4"/>
        <v>DARREAU SEBASTIEN</v>
      </c>
      <c r="D42" s="186" t="s">
        <v>9</v>
      </c>
      <c r="E42" s="156" t="s">
        <v>10</v>
      </c>
      <c r="F42" s="16">
        <f>'joueurs  '!F42</f>
        <v>15.9</v>
      </c>
      <c r="G42" s="90" t="s">
        <v>365</v>
      </c>
      <c r="H42" s="172">
        <v>530108197</v>
      </c>
      <c r="I42" s="141" t="str">
        <f t="shared" si="5"/>
        <v>H2</v>
      </c>
      <c r="J42" s="5">
        <f>'Feuille saisie score '!J42</f>
        <v>21</v>
      </c>
      <c r="K42" s="5">
        <f>'Feuille saisie score '!K42</f>
        <v>35</v>
      </c>
      <c r="L42" s="5">
        <f>'Feuille saisie score '!L42</f>
        <v>21</v>
      </c>
      <c r="M42" s="5">
        <f>'Feuille saisie score '!M42</f>
        <v>38</v>
      </c>
      <c r="N42" s="5">
        <f t="shared" si="3"/>
        <v>73</v>
      </c>
      <c r="R42" t="str">
        <f t="shared" si="6"/>
        <v/>
      </c>
    </row>
    <row r="43" spans="1:20" hidden="1">
      <c r="A43" s="172" t="s">
        <v>294</v>
      </c>
      <c r="B43" s="172" t="s">
        <v>295</v>
      </c>
      <c r="C43" s="5" t="str">
        <f t="shared" ref="C43:C73" si="7">A43&amp;" "&amp;B43</f>
        <v>decenciere olivier</v>
      </c>
      <c r="D43" s="186" t="s">
        <v>9</v>
      </c>
      <c r="E43" s="152" t="s">
        <v>10</v>
      </c>
      <c r="F43" s="16">
        <f>'joueurs  '!F43</f>
        <v>30.7</v>
      </c>
      <c r="G43" s="74" t="s">
        <v>276</v>
      </c>
      <c r="H43" s="192">
        <v>541946225</v>
      </c>
      <c r="I43" s="141" t="str">
        <f t="shared" ref="I43:I73" si="8">IF(E43="H",IF(F43&lt;15.5,"H1",IF(F43&lt;24.5,"H2","H3")),IF(E43="F",IF(F43&lt;24.5,"F1","F2"),""))</f>
        <v>H3</v>
      </c>
      <c r="J43" s="5">
        <f>'Feuille saisie score '!J43</f>
        <v>8</v>
      </c>
      <c r="K43" s="5">
        <f>'Feuille saisie score '!K43</f>
        <v>32</v>
      </c>
      <c r="L43" s="5">
        <f>'Feuille saisie score '!L43</f>
        <v>13</v>
      </c>
      <c r="M43" s="5">
        <f>'Feuille saisie score '!M43</f>
        <v>42</v>
      </c>
      <c r="N43" s="5">
        <f t="shared" si="3"/>
        <v>74</v>
      </c>
      <c r="R43" t="str">
        <f t="shared" si="6"/>
        <v/>
      </c>
    </row>
    <row r="44" spans="1:20" ht="15.75" hidden="1">
      <c r="A44" s="175" t="s">
        <v>107</v>
      </c>
      <c r="B44" s="175" t="s">
        <v>108</v>
      </c>
      <c r="C44" s="5" t="str">
        <f t="shared" si="7"/>
        <v>DECRESSAIN Amaury</v>
      </c>
      <c r="D44" s="187" t="s">
        <v>9</v>
      </c>
      <c r="E44" s="142" t="s">
        <v>10</v>
      </c>
      <c r="F44" s="16">
        <f>'joueurs  '!F44</f>
        <v>14.4</v>
      </c>
      <c r="G44" s="86" t="s">
        <v>78</v>
      </c>
      <c r="H44" s="202" t="s">
        <v>109</v>
      </c>
      <c r="I44" s="141" t="str">
        <f t="shared" si="8"/>
        <v>H1</v>
      </c>
      <c r="J44" s="5">
        <f>'Feuille saisie score '!J44</f>
        <v>2</v>
      </c>
      <c r="K44" s="5">
        <f>'Feuille saisie score '!K44</f>
        <v>9</v>
      </c>
      <c r="L44" s="5">
        <f>'Feuille saisie score '!L44</f>
        <v>13</v>
      </c>
      <c r="M44" s="5">
        <f>'Feuille saisie score '!M44</f>
        <v>25</v>
      </c>
      <c r="N44" s="5">
        <f t="shared" si="3"/>
        <v>34</v>
      </c>
      <c r="R44" t="str">
        <f t="shared" si="6"/>
        <v/>
      </c>
    </row>
    <row r="45" spans="1:20" hidden="1">
      <c r="A45" s="172" t="s">
        <v>375</v>
      </c>
      <c r="B45" s="172" t="s">
        <v>376</v>
      </c>
      <c r="C45" s="5" t="str">
        <f t="shared" si="7"/>
        <v>DELAHAYE OLIVIER</v>
      </c>
      <c r="D45" s="186" t="s">
        <v>9</v>
      </c>
      <c r="E45" s="156" t="s">
        <v>10</v>
      </c>
      <c r="F45" s="16">
        <f>'joueurs  '!F45</f>
        <v>19.3</v>
      </c>
      <c r="G45" s="90" t="s">
        <v>365</v>
      </c>
      <c r="H45" s="172">
        <v>521567244</v>
      </c>
      <c r="I45" s="141" t="str">
        <f t="shared" si="8"/>
        <v>H2</v>
      </c>
      <c r="J45" s="5">
        <f>'Feuille saisie score '!J45</f>
        <v>13</v>
      </c>
      <c r="K45" s="5">
        <f>'Feuille saisie score '!K45</f>
        <v>32</v>
      </c>
      <c r="L45" s="5">
        <f>'Feuille saisie score '!L45</f>
        <v>12</v>
      </c>
      <c r="M45" s="5">
        <f>'Feuille saisie score '!M45</f>
        <v>27</v>
      </c>
      <c r="N45" s="5">
        <f t="shared" si="3"/>
        <v>59</v>
      </c>
      <c r="R45" t="str">
        <f t="shared" si="6"/>
        <v/>
      </c>
    </row>
    <row r="46" spans="1:20" hidden="1">
      <c r="A46" s="179" t="s">
        <v>301</v>
      </c>
      <c r="B46" s="179" t="s">
        <v>64</v>
      </c>
      <c r="C46" s="5" t="str">
        <f t="shared" si="7"/>
        <v>DELIA Eric</v>
      </c>
      <c r="D46" s="189" t="s">
        <v>9</v>
      </c>
      <c r="E46" s="167" t="s">
        <v>10</v>
      </c>
      <c r="F46" s="16">
        <f>'joueurs  '!F46</f>
        <v>28</v>
      </c>
      <c r="G46" s="14" t="s">
        <v>298</v>
      </c>
      <c r="H46" s="192">
        <v>49251375</v>
      </c>
      <c r="I46" s="141" t="str">
        <f t="shared" si="8"/>
        <v>H3</v>
      </c>
      <c r="J46" s="5">
        <f>'Feuille saisie score '!J46</f>
        <v>9</v>
      </c>
      <c r="K46" s="5">
        <f>'Feuille saisie score '!K46</f>
        <v>33</v>
      </c>
      <c r="L46" s="5">
        <f>'Feuille saisie score '!L46</f>
        <v>13</v>
      </c>
      <c r="M46" s="5">
        <f>'Feuille saisie score '!M46</f>
        <v>39</v>
      </c>
      <c r="N46" s="5">
        <f t="shared" si="3"/>
        <v>72</v>
      </c>
      <c r="R46" t="str">
        <f t="shared" si="6"/>
        <v/>
      </c>
    </row>
    <row r="47" spans="1:20" hidden="1">
      <c r="A47" s="172" t="s">
        <v>290</v>
      </c>
      <c r="B47" s="172" t="s">
        <v>291</v>
      </c>
      <c r="C47" s="5" t="str">
        <f t="shared" si="7"/>
        <v>dELLA VEDOVA jean yves</v>
      </c>
      <c r="D47" s="186" t="s">
        <v>9</v>
      </c>
      <c r="E47" s="152" t="s">
        <v>10</v>
      </c>
      <c r="F47" s="16">
        <f>'joueurs  '!F47</f>
        <v>35.5</v>
      </c>
      <c r="G47" s="74" t="s">
        <v>276</v>
      </c>
      <c r="H47" s="192">
        <v>520181064</v>
      </c>
      <c r="I47" s="141" t="str">
        <f t="shared" si="8"/>
        <v>H3</v>
      </c>
      <c r="J47" s="5">
        <f>'Feuille saisie score '!J47</f>
        <v>3</v>
      </c>
      <c r="K47" s="5">
        <f>'Feuille saisie score '!K47</f>
        <v>26</v>
      </c>
      <c r="L47" s="5">
        <f>'Feuille saisie score '!L47</f>
        <v>8</v>
      </c>
      <c r="M47" s="5">
        <f>'Feuille saisie score '!M47</f>
        <v>39</v>
      </c>
      <c r="N47" s="5">
        <f t="shared" si="3"/>
        <v>65</v>
      </c>
      <c r="R47" t="str">
        <f t="shared" si="6"/>
        <v/>
      </c>
    </row>
    <row r="48" spans="1:20" hidden="1">
      <c r="A48" s="172" t="s">
        <v>362</v>
      </c>
      <c r="B48" s="172" t="s">
        <v>237</v>
      </c>
      <c r="C48" s="5" t="str">
        <f t="shared" si="7"/>
        <v>DELWASSE NICOLAS</v>
      </c>
      <c r="D48" s="186" t="s">
        <v>9</v>
      </c>
      <c r="E48" s="145" t="s">
        <v>10</v>
      </c>
      <c r="F48" s="16">
        <f>'joueurs  '!F48</f>
        <v>18.399999999999999</v>
      </c>
      <c r="G48" s="89" t="s">
        <v>341</v>
      </c>
      <c r="H48" s="192">
        <v>541157186</v>
      </c>
      <c r="I48" s="141" t="str">
        <f t="shared" si="8"/>
        <v>H2</v>
      </c>
      <c r="J48" s="5">
        <f>'Feuille saisie score '!J48</f>
        <v>21</v>
      </c>
      <c r="K48" s="5">
        <f>'Feuille saisie score '!K48</f>
        <v>39</v>
      </c>
      <c r="L48" s="5">
        <f>'Feuille saisie score '!L48</f>
        <v>15</v>
      </c>
      <c r="M48" s="5">
        <f>'Feuille saisie score '!M48</f>
        <v>32</v>
      </c>
      <c r="N48" s="5">
        <f t="shared" si="3"/>
        <v>71</v>
      </c>
      <c r="R48" t="str">
        <f t="shared" si="6"/>
        <v/>
      </c>
    </row>
    <row r="49" spans="1:20" hidden="1">
      <c r="A49" s="172" t="s">
        <v>150</v>
      </c>
      <c r="B49" s="172" t="s">
        <v>28</v>
      </c>
      <c r="C49" s="5" t="str">
        <f t="shared" si="7"/>
        <v>DENE Gilles</v>
      </c>
      <c r="D49" s="186" t="s">
        <v>9</v>
      </c>
      <c r="E49" s="146" t="s">
        <v>10</v>
      </c>
      <c r="F49" s="16">
        <f>'joueurs  '!F49</f>
        <v>32.1</v>
      </c>
      <c r="G49" s="38" t="s">
        <v>149</v>
      </c>
      <c r="H49" s="192">
        <v>547828182</v>
      </c>
      <c r="I49" s="141" t="str">
        <f t="shared" si="8"/>
        <v>H3</v>
      </c>
      <c r="J49" s="5">
        <f>'Feuille saisie score '!J49</f>
        <v>1</v>
      </c>
      <c r="K49" s="5">
        <f>'Feuille saisie score '!K49</f>
        <v>15</v>
      </c>
      <c r="L49" s="5">
        <f>'Feuille saisie score '!L49</f>
        <v>3</v>
      </c>
      <c r="M49" s="5">
        <f>'Feuille saisie score '!M49</f>
        <v>32</v>
      </c>
      <c r="N49" s="5">
        <f t="shared" si="3"/>
        <v>47</v>
      </c>
      <c r="R49" t="str">
        <f t="shared" si="6"/>
        <v/>
      </c>
    </row>
    <row r="50" spans="1:20" ht="15.75" hidden="1">
      <c r="A50" s="176" t="s">
        <v>158</v>
      </c>
      <c r="B50" s="176" t="s">
        <v>159</v>
      </c>
      <c r="C50" s="5" t="str">
        <f t="shared" si="7"/>
        <v>DEPARDIEU FRANCK</v>
      </c>
      <c r="D50" s="187" t="s">
        <v>9</v>
      </c>
      <c r="E50" s="147" t="s">
        <v>10</v>
      </c>
      <c r="F50" s="16">
        <f>'joueurs  '!F50</f>
        <v>9.3000000000000007</v>
      </c>
      <c r="G50" s="74" t="s">
        <v>156</v>
      </c>
      <c r="H50" s="203" t="s">
        <v>161</v>
      </c>
      <c r="I50" s="141" t="str">
        <f t="shared" si="8"/>
        <v>H1</v>
      </c>
      <c r="J50" s="5">
        <f>'Feuille saisie score '!J50</f>
        <v>17</v>
      </c>
      <c r="K50" s="5">
        <f>'Feuille saisie score '!K50</f>
        <v>28</v>
      </c>
      <c r="L50" s="5">
        <f>'Feuille saisie score '!L50</f>
        <v>23</v>
      </c>
      <c r="M50" s="5">
        <f>'Feuille saisie score '!M50</f>
        <v>34</v>
      </c>
      <c r="N50" s="5">
        <f t="shared" si="3"/>
        <v>62</v>
      </c>
      <c r="R50" t="str">
        <f t="shared" si="6"/>
        <v/>
      </c>
    </row>
    <row r="51" spans="1:20" ht="15.75">
      <c r="A51" s="174" t="s">
        <v>58</v>
      </c>
      <c r="B51" s="174" t="s">
        <v>59</v>
      </c>
      <c r="C51" s="5" t="str">
        <f t="shared" si="7"/>
        <v>FOURNIER Corinne</v>
      </c>
      <c r="D51" s="186" t="s">
        <v>9</v>
      </c>
      <c r="E51" s="95" t="s">
        <v>19</v>
      </c>
      <c r="F51" s="16">
        <f>'joueurs  '!F63</f>
        <v>18.7</v>
      </c>
      <c r="G51" s="14" t="s">
        <v>60</v>
      </c>
      <c r="H51" s="192">
        <v>3147213</v>
      </c>
      <c r="I51" s="141" t="str">
        <f t="shared" si="8"/>
        <v>F1</v>
      </c>
      <c r="J51" s="5">
        <f>'Feuille saisie score '!J63</f>
        <v>19</v>
      </c>
      <c r="K51" s="5">
        <f>'Feuille saisie score '!K63</f>
        <v>38</v>
      </c>
      <c r="L51" s="5">
        <f>'Feuille saisie score '!L63</f>
        <v>10</v>
      </c>
      <c r="M51" s="5">
        <f>'Feuille saisie score '!M63</f>
        <v>24</v>
      </c>
      <c r="N51" s="5">
        <f t="shared" si="3"/>
        <v>62</v>
      </c>
      <c r="Q51" s="238"/>
      <c r="R51" s="239" t="str">
        <f t="shared" si="6"/>
        <v/>
      </c>
    </row>
    <row r="52" spans="1:20" hidden="1">
      <c r="A52" s="172" t="s">
        <v>356</v>
      </c>
      <c r="B52" s="172" t="s">
        <v>268</v>
      </c>
      <c r="C52" s="5" t="str">
        <f t="shared" si="7"/>
        <v>DESHAYES SYLVAIN</v>
      </c>
      <c r="D52" s="186" t="s">
        <v>9</v>
      </c>
      <c r="E52" s="145" t="s">
        <v>10</v>
      </c>
      <c r="F52" s="16">
        <f>'joueurs  '!F52</f>
        <v>26.1</v>
      </c>
      <c r="G52" s="89" t="s">
        <v>341</v>
      </c>
      <c r="H52" s="192">
        <v>528596227</v>
      </c>
      <c r="I52" s="141" t="str">
        <f t="shared" si="8"/>
        <v>H3</v>
      </c>
      <c r="J52" s="5">
        <f>'Feuille saisie score '!J52</f>
        <v>15</v>
      </c>
      <c r="K52" s="5">
        <f>'Feuille saisie score '!K52</f>
        <v>38</v>
      </c>
      <c r="L52" s="5">
        <f>'Feuille saisie score '!L52</f>
        <v>8</v>
      </c>
      <c r="M52" s="5">
        <f>'Feuille saisie score '!M52</f>
        <v>29</v>
      </c>
      <c r="N52" s="5">
        <f t="shared" si="3"/>
        <v>67</v>
      </c>
      <c r="R52" t="str">
        <f t="shared" si="6"/>
        <v/>
      </c>
    </row>
    <row r="53" spans="1:20" ht="15.75">
      <c r="A53" s="172" t="s">
        <v>69</v>
      </c>
      <c r="B53" s="172" t="s">
        <v>70</v>
      </c>
      <c r="C53" s="5" t="str">
        <f t="shared" si="7"/>
        <v>HOUET Elodie</v>
      </c>
      <c r="D53" s="186" t="s">
        <v>9</v>
      </c>
      <c r="E53" s="95" t="s">
        <v>19</v>
      </c>
      <c r="F53" s="16">
        <f>'joueurs  '!F79</f>
        <v>49</v>
      </c>
      <c r="G53" s="14" t="s">
        <v>60</v>
      </c>
      <c r="H53" s="192">
        <v>524317384</v>
      </c>
      <c r="I53" s="141" t="str">
        <f t="shared" si="8"/>
        <v>F2</v>
      </c>
      <c r="J53" s="5">
        <f>'Feuille saisie score '!J79</f>
        <v>11</v>
      </c>
      <c r="K53" s="5">
        <f>'Feuille saisie score '!K79</f>
        <v>43</v>
      </c>
      <c r="L53" s="5">
        <f>'Feuille saisie score '!L79</f>
        <v>4</v>
      </c>
      <c r="M53" s="5">
        <f>'Feuille saisie score '!M79</f>
        <v>33</v>
      </c>
      <c r="N53" s="5">
        <f t="shared" si="3"/>
        <v>76</v>
      </c>
      <c r="Q53" s="238"/>
      <c r="R53" s="239" t="str">
        <f t="shared" si="6"/>
        <v/>
      </c>
    </row>
    <row r="54" spans="1:20" ht="16.5" thickBot="1">
      <c r="A54" s="172" t="s">
        <v>65</v>
      </c>
      <c r="B54" s="172" t="s">
        <v>66</v>
      </c>
      <c r="C54" s="5" t="str">
        <f t="shared" si="7"/>
        <v>MORGANT JAFFEUX Elisabeth</v>
      </c>
      <c r="D54" s="186" t="s">
        <v>9</v>
      </c>
      <c r="E54" s="95" t="s">
        <v>19</v>
      </c>
      <c r="F54" s="16">
        <f>'joueurs  '!F118</f>
        <v>45.1</v>
      </c>
      <c r="G54" s="14" t="s">
        <v>60</v>
      </c>
      <c r="H54" s="192">
        <v>46795342</v>
      </c>
      <c r="I54" s="141" t="str">
        <f t="shared" si="8"/>
        <v>F2</v>
      </c>
      <c r="J54" s="5">
        <f>'Feuille saisie score '!J118</f>
        <v>1</v>
      </c>
      <c r="K54" s="5">
        <f>'Feuille saisie score '!K118</f>
        <v>14</v>
      </c>
      <c r="L54" s="5">
        <f>'Feuille saisie score '!L118</f>
        <v>0</v>
      </c>
      <c r="M54" s="5">
        <f>'Feuille saisie score '!M118</f>
        <v>0</v>
      </c>
      <c r="N54" s="5">
        <f t="shared" si="3"/>
        <v>14</v>
      </c>
      <c r="Q54" s="238"/>
      <c r="R54" s="239" t="str">
        <f t="shared" si="6"/>
        <v/>
      </c>
    </row>
    <row r="55" spans="1:20" ht="16.5" hidden="1" thickBot="1">
      <c r="A55" s="175" t="s">
        <v>94</v>
      </c>
      <c r="B55" s="175" t="s">
        <v>95</v>
      </c>
      <c r="C55" s="5" t="str">
        <f t="shared" si="7"/>
        <v>DIZET Loïc</v>
      </c>
      <c r="D55" s="187" t="s">
        <v>9</v>
      </c>
      <c r="E55" s="142" t="s">
        <v>10</v>
      </c>
      <c r="F55" s="16">
        <f>'joueurs  '!F55</f>
        <v>15.7</v>
      </c>
      <c r="G55" s="86" t="s">
        <v>78</v>
      </c>
      <c r="H55" s="198">
        <v>43774199</v>
      </c>
      <c r="I55" s="141" t="str">
        <f t="shared" si="8"/>
        <v>H2</v>
      </c>
      <c r="J55" s="5">
        <f>'Feuille saisie score '!J55</f>
        <v>23</v>
      </c>
      <c r="K55" s="5">
        <f>'Feuille saisie score '!K55</f>
        <v>40</v>
      </c>
      <c r="L55" s="5">
        <f>'Feuille saisie score '!L55</f>
        <v>22</v>
      </c>
      <c r="M55" s="5">
        <f>'Feuille saisie score '!M55</f>
        <v>39</v>
      </c>
      <c r="N55" s="5">
        <f t="shared" si="3"/>
        <v>79</v>
      </c>
      <c r="R55" t="str">
        <f t="shared" si="6"/>
        <v/>
      </c>
    </row>
    <row r="56" spans="1:20" ht="15.75" hidden="1" thickBot="1">
      <c r="A56" s="172" t="s">
        <v>321</v>
      </c>
      <c r="B56" s="172" t="s">
        <v>322</v>
      </c>
      <c r="C56" s="5" t="str">
        <f t="shared" si="7"/>
        <v>DUEZ Pascal</v>
      </c>
      <c r="D56" s="186" t="s">
        <v>9</v>
      </c>
      <c r="E56" s="144" t="s">
        <v>10</v>
      </c>
      <c r="F56" s="16">
        <f>'joueurs  '!F56</f>
        <v>23.3</v>
      </c>
      <c r="G56" s="35" t="s">
        <v>323</v>
      </c>
      <c r="H56" s="192">
        <v>539064209</v>
      </c>
      <c r="I56" s="141" t="str">
        <f t="shared" si="8"/>
        <v>H2</v>
      </c>
      <c r="J56" s="5">
        <f>'Feuille saisie score '!J56</f>
        <v>16</v>
      </c>
      <c r="K56" s="5">
        <f>'Feuille saisie score '!K56</f>
        <v>38</v>
      </c>
      <c r="L56" s="5">
        <f>'Feuille saisie score '!L56</f>
        <v>11</v>
      </c>
      <c r="M56" s="5">
        <f>'Feuille saisie score '!M56</f>
        <v>35</v>
      </c>
      <c r="N56" s="5">
        <f t="shared" si="3"/>
        <v>73</v>
      </c>
      <c r="R56" t="str">
        <f t="shared" si="6"/>
        <v/>
      </c>
    </row>
    <row r="57" spans="1:20" ht="16.5" hidden="1" thickBot="1">
      <c r="A57" s="175" t="s">
        <v>111</v>
      </c>
      <c r="B57" s="175" t="s">
        <v>112</v>
      </c>
      <c r="C57" s="5" t="str">
        <f t="shared" si="7"/>
        <v>DULAU Emmanuel</v>
      </c>
      <c r="D57" s="187" t="s">
        <v>9</v>
      </c>
      <c r="E57" s="142" t="s">
        <v>10</v>
      </c>
      <c r="F57" s="16">
        <f>'joueurs  '!F57</f>
        <v>15.2</v>
      </c>
      <c r="G57" s="86" t="s">
        <v>78</v>
      </c>
      <c r="H57" s="198">
        <v>525284328</v>
      </c>
      <c r="I57" s="141" t="str">
        <f t="shared" si="8"/>
        <v>H1</v>
      </c>
      <c r="J57" s="5">
        <f>'Feuille saisie score '!J57</f>
        <v>10</v>
      </c>
      <c r="K57" s="5">
        <f>'Feuille saisie score '!K57</f>
        <v>24</v>
      </c>
      <c r="L57" s="5">
        <f>'Feuille saisie score '!L57</f>
        <v>19</v>
      </c>
      <c r="M57" s="5">
        <f>'Feuille saisie score '!M57</f>
        <v>33</v>
      </c>
      <c r="N57" s="5">
        <f t="shared" si="3"/>
        <v>57</v>
      </c>
      <c r="R57" t="str">
        <f t="shared" si="6"/>
        <v/>
      </c>
    </row>
    <row r="58" spans="1:20" ht="15.75" hidden="1" thickBot="1">
      <c r="A58" s="181" t="s">
        <v>296</v>
      </c>
      <c r="B58" s="181" t="s">
        <v>297</v>
      </c>
      <c r="C58" s="5" t="str">
        <f t="shared" si="7"/>
        <v>DURANDE Stephane</v>
      </c>
      <c r="D58" s="188" t="s">
        <v>9</v>
      </c>
      <c r="E58" s="153" t="s">
        <v>10</v>
      </c>
      <c r="F58" s="16">
        <f>'joueurs  '!F58</f>
        <v>14.7</v>
      </c>
      <c r="G58" s="14" t="s">
        <v>298</v>
      </c>
      <c r="H58" s="192">
        <v>521673236</v>
      </c>
      <c r="I58" s="141" t="str">
        <f t="shared" si="8"/>
        <v>H1</v>
      </c>
      <c r="J58" s="5">
        <f>'Feuille saisie score '!J58</f>
        <v>16</v>
      </c>
      <c r="K58" s="5">
        <f>'Feuille saisie score '!K58</f>
        <v>27</v>
      </c>
      <c r="L58" s="5">
        <f>'Feuille saisie score '!L58</f>
        <v>12</v>
      </c>
      <c r="M58" s="5">
        <f>'Feuille saisie score '!M58</f>
        <v>27</v>
      </c>
      <c r="N58" s="5">
        <f t="shared" si="3"/>
        <v>54</v>
      </c>
      <c r="R58" t="str">
        <f t="shared" si="6"/>
        <v/>
      </c>
    </row>
    <row r="59" spans="1:20" ht="16.5" hidden="1" thickBot="1">
      <c r="A59" s="175" t="s">
        <v>88</v>
      </c>
      <c r="B59" s="175" t="s">
        <v>89</v>
      </c>
      <c r="C59" s="5" t="str">
        <f t="shared" si="7"/>
        <v>ESCOT Marc</v>
      </c>
      <c r="D59" s="187" t="s">
        <v>90</v>
      </c>
      <c r="E59" s="142" t="s">
        <v>10</v>
      </c>
      <c r="F59" s="16">
        <f>'joueurs  '!F59</f>
        <v>26.6</v>
      </c>
      <c r="G59" s="86" t="s">
        <v>78</v>
      </c>
      <c r="H59" s="198">
        <v>45194339</v>
      </c>
      <c r="I59" s="141" t="str">
        <f t="shared" si="8"/>
        <v>H3</v>
      </c>
      <c r="J59" s="5">
        <f>'Feuille saisie score '!J59</f>
        <v>9</v>
      </c>
      <c r="K59" s="5">
        <f>'Feuille saisie score '!K59</f>
        <v>25</v>
      </c>
      <c r="L59" s="5">
        <f>'Feuille saisie score '!L59</f>
        <v>16</v>
      </c>
      <c r="M59" s="5">
        <f>'Feuille saisie score '!M59</f>
        <v>40</v>
      </c>
      <c r="N59" s="5">
        <f t="shared" si="3"/>
        <v>65</v>
      </c>
      <c r="R59" t="str">
        <f t="shared" si="6"/>
        <v/>
      </c>
    </row>
    <row r="60" spans="1:20" ht="15.75" hidden="1" thickBot="1">
      <c r="A60" s="172" t="s">
        <v>262</v>
      </c>
      <c r="B60" s="172" t="s">
        <v>263</v>
      </c>
      <c r="C60" s="5" t="str">
        <f t="shared" si="7"/>
        <v>FERRANDON STEPHANE</v>
      </c>
      <c r="D60" s="186" t="s">
        <v>9</v>
      </c>
      <c r="E60" s="151" t="s">
        <v>10</v>
      </c>
      <c r="F60" s="16">
        <f>'joueurs  '!F60</f>
        <v>8.9</v>
      </c>
      <c r="G60" s="71" t="s">
        <v>264</v>
      </c>
      <c r="H60" s="192">
        <v>540085201</v>
      </c>
      <c r="I60" s="141" t="str">
        <f t="shared" si="8"/>
        <v>H1</v>
      </c>
      <c r="J60" s="5">
        <f>'Feuille saisie score '!J60</f>
        <v>19</v>
      </c>
      <c r="K60" s="5">
        <f>'Feuille saisie score '!K60</f>
        <v>29</v>
      </c>
      <c r="L60" s="5">
        <f>'Feuille saisie score '!L60</f>
        <v>22</v>
      </c>
      <c r="M60" s="5">
        <f>'Feuille saisie score '!M60</f>
        <v>31</v>
      </c>
      <c r="N60" s="5">
        <f t="shared" si="3"/>
        <v>60</v>
      </c>
      <c r="R60" t="str">
        <f t="shared" si="6"/>
        <v/>
      </c>
    </row>
    <row r="61" spans="1:20" ht="16.5" thickBot="1">
      <c r="A61" s="172" t="s">
        <v>61</v>
      </c>
      <c r="B61" s="172" t="s">
        <v>62</v>
      </c>
      <c r="C61" s="5" t="str">
        <f t="shared" si="7"/>
        <v>SBERRO Sandra</v>
      </c>
      <c r="D61" s="186" t="s">
        <v>9</v>
      </c>
      <c r="E61" s="95" t="s">
        <v>19</v>
      </c>
      <c r="F61" s="16">
        <f>'joueurs  '!F152</f>
        <v>39.799999999999997</v>
      </c>
      <c r="G61" s="14" t="s">
        <v>60</v>
      </c>
      <c r="H61" s="192">
        <v>541155259</v>
      </c>
      <c r="I61" s="141" t="str">
        <f t="shared" si="8"/>
        <v>F2</v>
      </c>
      <c r="J61" s="5">
        <f>'Feuille saisie score '!J152</f>
        <v>10</v>
      </c>
      <c r="K61" s="5">
        <f>'Feuille saisie score '!K152</f>
        <v>43</v>
      </c>
      <c r="L61" s="5">
        <f>'Feuille saisie score '!L152</f>
        <v>8</v>
      </c>
      <c r="M61" s="5">
        <f>'Feuille saisie score '!M152</f>
        <v>32</v>
      </c>
      <c r="N61" s="5">
        <f t="shared" si="3"/>
        <v>75</v>
      </c>
      <c r="P61" s="235" t="str">
        <f>G61</f>
        <v xml:space="preserve">BPGO  </v>
      </c>
      <c r="Q61" s="244">
        <f>SUM(LARGE((N51,N53,N54,N61),{1;2;3}))</f>
        <v>213</v>
      </c>
      <c r="R61" s="240">
        <f t="shared" si="6"/>
        <v>1</v>
      </c>
      <c r="T61" s="238">
        <f>MAX(N51,N53,N54,N61)</f>
        <v>76</v>
      </c>
    </row>
    <row r="62" spans="1:20" ht="15.75">
      <c r="A62" s="175" t="s">
        <v>115</v>
      </c>
      <c r="B62" s="175" t="s">
        <v>116</v>
      </c>
      <c r="C62" s="5" t="str">
        <f t="shared" si="7"/>
        <v>COLL Marlène</v>
      </c>
      <c r="D62" s="187" t="s">
        <v>9</v>
      </c>
      <c r="E62" s="142" t="s">
        <v>19</v>
      </c>
      <c r="F62" s="16">
        <f>'joueurs  '!F33</f>
        <v>35.700000000000003</v>
      </c>
      <c r="G62" s="86" t="s">
        <v>78</v>
      </c>
      <c r="H62" s="193">
        <v>41992290</v>
      </c>
      <c r="I62" s="141" t="str">
        <f t="shared" si="8"/>
        <v>F2</v>
      </c>
      <c r="J62" s="5">
        <f>'Feuille saisie score '!J33</f>
        <v>4</v>
      </c>
      <c r="K62" s="5">
        <f>'Feuille saisie score '!K33</f>
        <v>27</v>
      </c>
      <c r="L62" s="5">
        <f>'Feuille saisie score '!L33</f>
        <v>5</v>
      </c>
      <c r="M62" s="5">
        <f>'Feuille saisie score '!M33</f>
        <v>21</v>
      </c>
      <c r="N62" s="5">
        <f t="shared" si="3"/>
        <v>48</v>
      </c>
      <c r="Q62" s="238"/>
      <c r="R62" s="239" t="str">
        <f t="shared" si="6"/>
        <v/>
      </c>
    </row>
    <row r="63" spans="1:20" ht="16.5" thickBot="1">
      <c r="A63" s="178" t="s">
        <v>82</v>
      </c>
      <c r="B63" s="178" t="s">
        <v>83</v>
      </c>
      <c r="C63" s="5" t="str">
        <f t="shared" si="7"/>
        <v>COUTURIER Bénédicte</v>
      </c>
      <c r="D63" s="187" t="s">
        <v>9</v>
      </c>
      <c r="E63" s="142" t="s">
        <v>19</v>
      </c>
      <c r="F63" s="16">
        <f>'joueurs  '!F38</f>
        <v>38.5</v>
      </c>
      <c r="G63" s="86" t="s">
        <v>78</v>
      </c>
      <c r="H63" s="198">
        <v>544388225</v>
      </c>
      <c r="I63" s="141" t="str">
        <f t="shared" si="8"/>
        <v>F2</v>
      </c>
      <c r="J63" s="5">
        <f>'Feuille saisie score '!J38</f>
        <v>7</v>
      </c>
      <c r="K63" s="5">
        <f>'Feuille saisie score '!K38</f>
        <v>34</v>
      </c>
      <c r="L63" s="5">
        <f>'Feuille saisie score '!L38</f>
        <v>5</v>
      </c>
      <c r="M63" s="5">
        <f>'Feuille saisie score '!M38</f>
        <v>30</v>
      </c>
      <c r="N63" s="5">
        <f t="shared" ref="N63:N119" si="9">K63+M63</f>
        <v>64</v>
      </c>
      <c r="Q63" s="238"/>
      <c r="R63" s="239" t="str">
        <f t="shared" si="6"/>
        <v/>
      </c>
    </row>
    <row r="64" spans="1:20" ht="15.75" hidden="1" thickBot="1">
      <c r="A64" s="172" t="s">
        <v>342</v>
      </c>
      <c r="B64" s="172" t="s">
        <v>343</v>
      </c>
      <c r="C64" s="5" t="str">
        <f t="shared" si="7"/>
        <v>FRANCHI ANTOINE</v>
      </c>
      <c r="D64" s="186" t="s">
        <v>9</v>
      </c>
      <c r="E64" s="145" t="s">
        <v>10</v>
      </c>
      <c r="F64" s="16">
        <f>'joueurs  '!F64</f>
        <v>21.5</v>
      </c>
      <c r="G64" s="89" t="s">
        <v>341</v>
      </c>
      <c r="H64" s="192">
        <v>519009066</v>
      </c>
      <c r="I64" s="141" t="str">
        <f t="shared" si="8"/>
        <v>H2</v>
      </c>
      <c r="J64" s="5">
        <f>'Feuille saisie score '!J64</f>
        <v>15</v>
      </c>
      <c r="K64" s="5">
        <f>'Feuille saisie score '!K64</f>
        <v>36</v>
      </c>
      <c r="L64" s="5">
        <f>'Feuille saisie score '!L64</f>
        <v>18</v>
      </c>
      <c r="M64" s="5">
        <f>'Feuille saisie score '!M64</f>
        <v>40</v>
      </c>
      <c r="N64" s="5">
        <f t="shared" si="9"/>
        <v>76</v>
      </c>
      <c r="R64" t="str">
        <f t="shared" si="6"/>
        <v/>
      </c>
    </row>
    <row r="65" spans="1:20" ht="15.75" hidden="1" thickBot="1">
      <c r="A65" s="172" t="s">
        <v>245</v>
      </c>
      <c r="B65" s="172" t="s">
        <v>246</v>
      </c>
      <c r="C65" s="5" t="str">
        <f t="shared" si="7"/>
        <v>GAMBILLO Franco</v>
      </c>
      <c r="D65" s="186" t="s">
        <v>9</v>
      </c>
      <c r="E65" s="150" t="s">
        <v>10</v>
      </c>
      <c r="F65" s="16">
        <f>'joueurs  '!F65</f>
        <v>19.2</v>
      </c>
      <c r="G65" s="66" t="s">
        <v>244</v>
      </c>
      <c r="H65" s="192">
        <v>521918187</v>
      </c>
      <c r="I65" s="141" t="str">
        <f t="shared" si="8"/>
        <v>H2</v>
      </c>
      <c r="J65" s="5">
        <f>'Feuille saisie score '!J65</f>
        <v>20</v>
      </c>
      <c r="K65" s="5">
        <f>'Feuille saisie score '!K65</f>
        <v>39</v>
      </c>
      <c r="L65" s="5">
        <f>'Feuille saisie score '!L65</f>
        <v>17</v>
      </c>
      <c r="M65" s="5">
        <f>'Feuille saisie score '!M65</f>
        <v>35</v>
      </c>
      <c r="N65" s="5">
        <f t="shared" si="9"/>
        <v>74</v>
      </c>
      <c r="R65" t="str">
        <f t="shared" si="6"/>
        <v/>
      </c>
    </row>
    <row r="66" spans="1:20" ht="15.75" hidden="1" thickBot="1">
      <c r="A66" s="172" t="s">
        <v>292</v>
      </c>
      <c r="B66" s="172" t="s">
        <v>293</v>
      </c>
      <c r="C66" s="5" t="str">
        <f t="shared" si="7"/>
        <v>Garnier thierry</v>
      </c>
      <c r="D66" s="186" t="s">
        <v>9</v>
      </c>
      <c r="E66" s="152" t="s">
        <v>10</v>
      </c>
      <c r="F66" s="16">
        <f>'joueurs  '!F66</f>
        <v>35</v>
      </c>
      <c r="G66" s="74" t="s">
        <v>276</v>
      </c>
      <c r="H66" s="192">
        <v>514333250</v>
      </c>
      <c r="I66" s="141" t="str">
        <f t="shared" si="8"/>
        <v>H3</v>
      </c>
      <c r="J66" s="5">
        <f>'Feuille saisie score '!J66</f>
        <v>4</v>
      </c>
      <c r="K66" s="5">
        <f>'Feuille saisie score '!K66</f>
        <v>29</v>
      </c>
      <c r="L66" s="5">
        <f>'Feuille saisie score '!L66</f>
        <v>6</v>
      </c>
      <c r="M66" s="5">
        <f>'Feuille saisie score '!M66</f>
        <v>36</v>
      </c>
      <c r="N66" s="5">
        <f t="shared" si="9"/>
        <v>65</v>
      </c>
      <c r="R66" t="str">
        <f t="shared" si="6"/>
        <v/>
      </c>
    </row>
    <row r="67" spans="1:20" ht="15.75" hidden="1" thickBot="1">
      <c r="A67" s="172" t="s">
        <v>71</v>
      </c>
      <c r="B67" s="172" t="s">
        <v>72</v>
      </c>
      <c r="C67" s="5" t="str">
        <f t="shared" si="7"/>
        <v>GAUTIER Stéphane</v>
      </c>
      <c r="D67" s="186" t="s">
        <v>9</v>
      </c>
      <c r="E67" s="95" t="s">
        <v>10</v>
      </c>
      <c r="F67" s="16">
        <f>'joueurs  '!F67</f>
        <v>25.4</v>
      </c>
      <c r="G67" s="14" t="s">
        <v>60</v>
      </c>
      <c r="H67" s="192">
        <v>44952233</v>
      </c>
      <c r="I67" s="141" t="str">
        <f t="shared" si="8"/>
        <v>H3</v>
      </c>
      <c r="J67" s="5">
        <f>'Feuille saisie score '!J67</f>
        <v>6</v>
      </c>
      <c r="K67" s="5">
        <f>'Feuille saisie score '!K67</f>
        <v>21</v>
      </c>
      <c r="L67" s="5">
        <f>'Feuille saisie score '!L67</f>
        <v>7</v>
      </c>
      <c r="M67" s="5">
        <f>'Feuille saisie score '!M67</f>
        <v>28</v>
      </c>
      <c r="N67" s="5">
        <f t="shared" si="9"/>
        <v>49</v>
      </c>
      <c r="R67" t="str">
        <f t="shared" ref="R67:R98" si="10">IF(Q67="","",RANK(Q67,$Q$3:$Q$169,0))</f>
        <v/>
      </c>
    </row>
    <row r="68" spans="1:20" ht="15.75" hidden="1" thickBot="1">
      <c r="A68" s="172" t="s">
        <v>258</v>
      </c>
      <c r="B68" s="172" t="s">
        <v>259</v>
      </c>
      <c r="C68" s="5" t="str">
        <f t="shared" si="7"/>
        <v>GEA  BERNARD</v>
      </c>
      <c r="D68" s="186" t="s">
        <v>9</v>
      </c>
      <c r="E68" s="149" t="s">
        <v>10</v>
      </c>
      <c r="F68" s="16">
        <f>'joueurs  '!F68</f>
        <v>27.7</v>
      </c>
      <c r="G68" s="57" t="s">
        <v>255</v>
      </c>
      <c r="H68" s="192">
        <v>522458066</v>
      </c>
      <c r="I68" s="141" t="str">
        <f t="shared" si="8"/>
        <v>H3</v>
      </c>
      <c r="J68" s="5">
        <f>'Feuille saisie score '!J68</f>
        <v>11</v>
      </c>
      <c r="K68" s="5">
        <f>'Feuille saisie score '!K68</f>
        <v>34</v>
      </c>
      <c r="L68" s="5">
        <f>'Feuille saisie score '!L68</f>
        <v>8</v>
      </c>
      <c r="M68" s="5">
        <f>'Feuille saisie score '!M68</f>
        <v>25</v>
      </c>
      <c r="N68" s="5">
        <f t="shared" si="9"/>
        <v>59</v>
      </c>
      <c r="R68" t="str">
        <f t="shared" si="10"/>
        <v/>
      </c>
    </row>
    <row r="69" spans="1:20" ht="15.75" hidden="1" thickBot="1">
      <c r="A69" s="172" t="s">
        <v>49</v>
      </c>
      <c r="B69" s="172" t="s">
        <v>50</v>
      </c>
      <c r="C69" s="5" t="str">
        <f t="shared" si="7"/>
        <v>GONDOLE Philippe</v>
      </c>
      <c r="D69" s="186" t="s">
        <v>9</v>
      </c>
      <c r="E69" s="10" t="s">
        <v>10</v>
      </c>
      <c r="F69" s="16">
        <f>'joueurs  '!F69</f>
        <v>19</v>
      </c>
      <c r="G69" s="163" t="s">
        <v>14</v>
      </c>
      <c r="H69" s="192">
        <v>541526116</v>
      </c>
      <c r="I69" s="141" t="str">
        <f t="shared" si="8"/>
        <v>H2</v>
      </c>
      <c r="J69" s="5">
        <f>'Feuille saisie score '!J69</f>
        <v>12</v>
      </c>
      <c r="K69" s="5">
        <f>'Feuille saisie score '!K69</f>
        <v>31</v>
      </c>
      <c r="L69" s="5">
        <f>'Feuille saisie score '!L69</f>
        <v>0</v>
      </c>
      <c r="M69" s="5">
        <f>'Feuille saisie score '!M69</f>
        <v>0</v>
      </c>
      <c r="N69" s="5">
        <f t="shared" si="9"/>
        <v>31</v>
      </c>
      <c r="R69" t="str">
        <f t="shared" si="10"/>
        <v/>
      </c>
    </row>
    <row r="70" spans="1:20" ht="16.5" thickBot="1">
      <c r="A70" s="178" t="s">
        <v>85</v>
      </c>
      <c r="B70" s="178" t="s">
        <v>70</v>
      </c>
      <c r="C70" s="5" t="str">
        <f t="shared" si="7"/>
        <v>MOCAER Elodie</v>
      </c>
      <c r="D70" s="187" t="s">
        <v>9</v>
      </c>
      <c r="E70" s="142" t="s">
        <v>19</v>
      </c>
      <c r="F70" s="16">
        <f>'joueurs  '!F114</f>
        <v>52.8</v>
      </c>
      <c r="G70" s="86" t="s">
        <v>78</v>
      </c>
      <c r="H70" s="202" t="s">
        <v>87</v>
      </c>
      <c r="I70" s="141" t="str">
        <f t="shared" si="8"/>
        <v>F2</v>
      </c>
      <c r="J70" s="5">
        <f>'Feuille saisie score '!J114</f>
        <v>3</v>
      </c>
      <c r="K70" s="5">
        <f>'Feuille saisie score '!K114</f>
        <v>21</v>
      </c>
      <c r="L70" s="5">
        <f>'Feuille saisie score '!L114</f>
        <v>3</v>
      </c>
      <c r="M70" s="5">
        <f>'Feuille saisie score '!M114</f>
        <v>24</v>
      </c>
      <c r="N70" s="5">
        <f t="shared" si="9"/>
        <v>45</v>
      </c>
      <c r="P70" s="235" t="str">
        <f>G70</f>
        <v xml:space="preserve">CEAPC </v>
      </c>
      <c r="Q70" s="244">
        <f>N62+N63+N70</f>
        <v>157</v>
      </c>
      <c r="R70" s="240">
        <f t="shared" si="10"/>
        <v>2</v>
      </c>
      <c r="T70" s="238">
        <f>MAX(N62,N63,N70)</f>
        <v>64</v>
      </c>
    </row>
    <row r="71" spans="1:20" ht="15.75" hidden="1" thickBot="1">
      <c r="A71" s="172" t="s">
        <v>324</v>
      </c>
      <c r="B71" s="172" t="s">
        <v>50</v>
      </c>
      <c r="C71" s="5" t="str">
        <f t="shared" si="7"/>
        <v>GRANDADAM Philippe</v>
      </c>
      <c r="D71" s="144" t="s">
        <v>22</v>
      </c>
      <c r="E71" s="144" t="s">
        <v>10</v>
      </c>
      <c r="F71" s="16">
        <f>'joueurs  '!F71</f>
        <v>24.6</v>
      </c>
      <c r="G71" s="35" t="s">
        <v>323</v>
      </c>
      <c r="H71" s="192">
        <v>541310170</v>
      </c>
      <c r="I71" s="141" t="str">
        <f t="shared" si="8"/>
        <v>H3</v>
      </c>
      <c r="J71" s="5">
        <f>'Feuille saisie score '!J71</f>
        <v>15</v>
      </c>
      <c r="K71" s="5">
        <f>'Feuille saisie score '!K71</f>
        <v>34</v>
      </c>
      <c r="L71" s="5">
        <f>'Feuille saisie score '!L71</f>
        <v>12</v>
      </c>
      <c r="M71" s="5">
        <f>'Feuille saisie score '!M71</f>
        <v>31</v>
      </c>
      <c r="N71" s="5">
        <f t="shared" si="9"/>
        <v>65</v>
      </c>
      <c r="R71" t="str">
        <f t="shared" si="10"/>
        <v/>
      </c>
    </row>
    <row r="72" spans="1:20" ht="16.5" thickBot="1">
      <c r="A72" s="172" t="s">
        <v>142</v>
      </c>
      <c r="B72" s="172" t="s">
        <v>143</v>
      </c>
      <c r="C72" s="5" t="str">
        <f t="shared" si="7"/>
        <v>PAUGAM  Sophie</v>
      </c>
      <c r="D72" s="186" t="s">
        <v>9</v>
      </c>
      <c r="E72" s="145" t="s">
        <v>19</v>
      </c>
      <c r="F72" s="16">
        <f>'joueurs  '!F126</f>
        <v>41.7</v>
      </c>
      <c r="G72" s="35" t="s">
        <v>139</v>
      </c>
      <c r="H72" s="192">
        <v>42327206</v>
      </c>
      <c r="I72" s="141" t="str">
        <f t="shared" si="8"/>
        <v>F2</v>
      </c>
      <c r="J72" s="5">
        <f>'Feuille saisie score '!J126</f>
        <v>12</v>
      </c>
      <c r="K72" s="5">
        <f>'Feuille saisie score '!K126</f>
        <v>46</v>
      </c>
      <c r="L72" s="5">
        <f>'Feuille saisie score '!L126</f>
        <v>8</v>
      </c>
      <c r="M72" s="5">
        <f>'Feuille saisie score '!M126</f>
        <v>32</v>
      </c>
      <c r="N72" s="5">
        <f t="shared" si="9"/>
        <v>78</v>
      </c>
      <c r="P72" s="235" t="str">
        <f>G72</f>
        <v xml:space="preserve">CEBPL  </v>
      </c>
      <c r="Q72" s="244">
        <f>N72</f>
        <v>78</v>
      </c>
      <c r="R72" s="240">
        <f t="shared" si="10"/>
        <v>9</v>
      </c>
      <c r="S72" s="284" t="s">
        <v>499</v>
      </c>
      <c r="T72" s="238">
        <f>N72</f>
        <v>78</v>
      </c>
    </row>
    <row r="73" spans="1:20" ht="16.5" hidden="1" thickBot="1">
      <c r="A73" s="178" t="s">
        <v>121</v>
      </c>
      <c r="B73" s="178" t="s">
        <v>122</v>
      </c>
      <c r="C73" s="5" t="str">
        <f t="shared" si="7"/>
        <v>GUIMARAES Carlos</v>
      </c>
      <c r="D73" s="187" t="s">
        <v>9</v>
      </c>
      <c r="E73" s="142" t="s">
        <v>10</v>
      </c>
      <c r="F73" s="16">
        <f>'joueurs  '!F73</f>
        <v>12.1</v>
      </c>
      <c r="G73" s="86" t="s">
        <v>78</v>
      </c>
      <c r="H73" s="193">
        <v>45534171</v>
      </c>
      <c r="I73" s="141" t="str">
        <f t="shared" si="8"/>
        <v>H1</v>
      </c>
      <c r="J73" s="5">
        <f>'Feuille saisie score '!J73</f>
        <v>22</v>
      </c>
      <c r="K73" s="5">
        <f>'Feuille saisie score '!K73</f>
        <v>32</v>
      </c>
      <c r="L73" s="5">
        <f>'Feuille saisie score '!L73</f>
        <v>16</v>
      </c>
      <c r="M73" s="5">
        <f>'Feuille saisie score '!M73</f>
        <v>29</v>
      </c>
      <c r="N73" s="5">
        <f t="shared" si="9"/>
        <v>61</v>
      </c>
      <c r="R73" t="str">
        <f t="shared" si="10"/>
        <v/>
      </c>
    </row>
    <row r="74" spans="1:20" ht="15.75" hidden="1" thickBot="1">
      <c r="A74" s="172" t="s">
        <v>282</v>
      </c>
      <c r="B74" s="172" t="s">
        <v>283</v>
      </c>
      <c r="C74" s="5" t="str">
        <f t="shared" ref="C74:C100" si="11">A74&amp;" "&amp;B74</f>
        <v>GUITOGER didier</v>
      </c>
      <c r="D74" s="186" t="s">
        <v>9</v>
      </c>
      <c r="E74" s="152" t="s">
        <v>10</v>
      </c>
      <c r="F74" s="16">
        <f>'joueurs  '!F74</f>
        <v>19.5</v>
      </c>
      <c r="G74" s="74" t="s">
        <v>276</v>
      </c>
      <c r="H74" s="192">
        <v>535764291</v>
      </c>
      <c r="I74" s="141" t="str">
        <f t="shared" ref="I74:I100" si="12">IF(E74="H",IF(F74&lt;15.5,"H1",IF(F74&lt;24.5,"H2","H3")),IF(E74="F",IF(F74&lt;24.5,"F1","F2"),""))</f>
        <v>H2</v>
      </c>
      <c r="J74" s="5">
        <f>'Feuille saisie score '!J74</f>
        <v>13</v>
      </c>
      <c r="K74" s="5">
        <f>'Feuille saisie score '!K74</f>
        <v>31</v>
      </c>
      <c r="L74" s="5">
        <f>'Feuille saisie score '!L74</f>
        <v>5</v>
      </c>
      <c r="M74" s="5">
        <f>'Feuille saisie score '!M74</f>
        <v>20</v>
      </c>
      <c r="N74" s="5">
        <f t="shared" si="9"/>
        <v>51</v>
      </c>
      <c r="R74" t="str">
        <f t="shared" si="10"/>
        <v/>
      </c>
    </row>
    <row r="75" spans="1:20" ht="15.75" hidden="1" thickBot="1">
      <c r="A75" s="172" t="s">
        <v>360</v>
      </c>
      <c r="B75" s="172" t="s">
        <v>361</v>
      </c>
      <c r="C75" s="5" t="str">
        <f t="shared" si="11"/>
        <v>HAGEMAN VALERIE</v>
      </c>
      <c r="D75" s="145" t="s">
        <v>22</v>
      </c>
      <c r="E75" s="145" t="s">
        <v>19</v>
      </c>
      <c r="F75" s="16">
        <f>'joueurs  '!F75</f>
        <v>43.5</v>
      </c>
      <c r="G75" s="89" t="s">
        <v>341</v>
      </c>
      <c r="H75" s="192">
        <v>533591301</v>
      </c>
      <c r="I75" s="141" t="str">
        <f t="shared" si="12"/>
        <v>F2</v>
      </c>
      <c r="J75" s="5">
        <f>'Feuille saisie score '!J75</f>
        <v>5</v>
      </c>
      <c r="K75" s="5">
        <f>'Feuille saisie score '!K75</f>
        <v>39</v>
      </c>
      <c r="L75" s="5">
        <f>'Feuille saisie score '!L75</f>
        <v>10</v>
      </c>
      <c r="M75" s="5">
        <f>'Feuille saisie score '!M75</f>
        <v>38</v>
      </c>
      <c r="N75" s="5">
        <f t="shared" si="9"/>
        <v>77</v>
      </c>
      <c r="R75" t="str">
        <f t="shared" si="10"/>
        <v/>
      </c>
    </row>
    <row r="76" spans="1:20" ht="15.75" hidden="1" thickBot="1">
      <c r="A76" s="177" t="s">
        <v>299</v>
      </c>
      <c r="B76" s="177" t="s">
        <v>300</v>
      </c>
      <c r="C76" s="5" t="str">
        <f t="shared" si="11"/>
        <v>HAMELIN Carl</v>
      </c>
      <c r="D76" s="188" t="s">
        <v>9</v>
      </c>
      <c r="E76" s="153" t="s">
        <v>10</v>
      </c>
      <c r="F76" s="16">
        <f>'joueurs  '!F76</f>
        <v>39.200000000000003</v>
      </c>
      <c r="G76" s="14" t="s">
        <v>298</v>
      </c>
      <c r="H76" s="192">
        <v>44222363</v>
      </c>
      <c r="I76" s="141" t="str">
        <f t="shared" si="12"/>
        <v>H3</v>
      </c>
      <c r="J76" s="5">
        <f>'Feuille saisie score '!J76</f>
        <v>9</v>
      </c>
      <c r="K76" s="5">
        <f>'Feuille saisie score '!K76</f>
        <v>39</v>
      </c>
      <c r="L76" s="5">
        <f>'Feuille saisie score '!L76</f>
        <v>6</v>
      </c>
      <c r="M76" s="5">
        <f>'Feuille saisie score '!M76</f>
        <v>40</v>
      </c>
      <c r="N76" s="5">
        <f t="shared" si="9"/>
        <v>79</v>
      </c>
      <c r="R76" t="str">
        <f t="shared" si="10"/>
        <v/>
      </c>
    </row>
    <row r="77" spans="1:20" ht="15.75" hidden="1" thickBot="1">
      <c r="A77" s="172" t="s">
        <v>220</v>
      </c>
      <c r="B77" s="172" t="s">
        <v>221</v>
      </c>
      <c r="C77" s="5" t="str">
        <f t="shared" si="11"/>
        <v>HERLIN KEVIN</v>
      </c>
      <c r="D77" s="186" t="s">
        <v>9</v>
      </c>
      <c r="E77" s="149" t="s">
        <v>10</v>
      </c>
      <c r="F77" s="16">
        <f>'joueurs  '!F77</f>
        <v>26</v>
      </c>
      <c r="G77" s="57" t="s">
        <v>213</v>
      </c>
      <c r="H77" s="192">
        <v>520163379</v>
      </c>
      <c r="I77" s="141" t="str">
        <f t="shared" si="12"/>
        <v>H3</v>
      </c>
      <c r="J77" s="5">
        <f>'Feuille saisie score '!J77</f>
        <v>6</v>
      </c>
      <c r="K77" s="5">
        <f>'Feuille saisie score '!K77</f>
        <v>23</v>
      </c>
      <c r="L77" s="5">
        <f>'Feuille saisie score '!L77</f>
        <v>8</v>
      </c>
      <c r="M77" s="5">
        <f>'Feuille saisie score '!M77</f>
        <v>25</v>
      </c>
      <c r="N77" s="5">
        <f t="shared" si="9"/>
        <v>48</v>
      </c>
      <c r="R77" t="str">
        <f t="shared" si="10"/>
        <v/>
      </c>
    </row>
    <row r="78" spans="1:20" ht="15.75" hidden="1" thickBot="1">
      <c r="A78" s="172" t="s">
        <v>373</v>
      </c>
      <c r="B78" s="172" t="s">
        <v>374</v>
      </c>
      <c r="C78" s="5" t="str">
        <f t="shared" si="11"/>
        <v>HOCHIN DIDIER</v>
      </c>
      <c r="D78" s="186" t="s">
        <v>9</v>
      </c>
      <c r="E78" s="156" t="s">
        <v>10</v>
      </c>
      <c r="F78" s="16">
        <f>'joueurs  '!F78</f>
        <v>15.2</v>
      </c>
      <c r="G78" s="90" t="s">
        <v>365</v>
      </c>
      <c r="H78" s="172">
        <v>49513048</v>
      </c>
      <c r="I78" s="141" t="str">
        <f t="shared" si="12"/>
        <v>H1</v>
      </c>
      <c r="J78" s="5">
        <f>'Feuille saisie score '!J78</f>
        <v>10</v>
      </c>
      <c r="K78" s="5">
        <f>'Feuille saisie score '!K78</f>
        <v>19</v>
      </c>
      <c r="L78" s="5">
        <f>'Feuille saisie score '!L78</f>
        <v>18</v>
      </c>
      <c r="M78" s="5">
        <f>'Feuille saisie score '!M78</f>
        <v>32</v>
      </c>
      <c r="N78" s="5">
        <f t="shared" si="9"/>
        <v>51</v>
      </c>
      <c r="R78" t="str">
        <f t="shared" si="10"/>
        <v/>
      </c>
    </row>
    <row r="79" spans="1:20" ht="16.5" thickBot="1">
      <c r="A79" s="172" t="s">
        <v>229</v>
      </c>
      <c r="B79" s="172" t="s">
        <v>230</v>
      </c>
      <c r="C79" s="5" t="str">
        <f t="shared" si="11"/>
        <v>BENOIT Christine</v>
      </c>
      <c r="D79" s="186" t="s">
        <v>9</v>
      </c>
      <c r="E79" s="62" t="s">
        <v>19</v>
      </c>
      <c r="F79" s="16">
        <f>'joueurs  '!F17</f>
        <v>40</v>
      </c>
      <c r="G79" s="61" t="s">
        <v>228</v>
      </c>
      <c r="H79" s="194">
        <v>522770334</v>
      </c>
      <c r="I79" s="141" t="str">
        <f t="shared" si="12"/>
        <v>F2</v>
      </c>
      <c r="J79" s="5">
        <f>'Feuille saisie score '!J17</f>
        <v>8</v>
      </c>
      <c r="K79" s="5">
        <f>'Feuille saisie score '!K17</f>
        <v>38</v>
      </c>
      <c r="L79" s="5">
        <f>'Feuille saisie score '!L17</f>
        <v>7</v>
      </c>
      <c r="M79" s="5">
        <f>'Feuille saisie score '!M17</f>
        <v>30</v>
      </c>
      <c r="N79" s="5">
        <f t="shared" si="9"/>
        <v>68</v>
      </c>
      <c r="P79" s="235" t="str">
        <f>G79</f>
        <v xml:space="preserve">CEGEE  </v>
      </c>
      <c r="Q79" s="244">
        <f>N79</f>
        <v>68</v>
      </c>
      <c r="R79" s="240">
        <f t="shared" si="10"/>
        <v>10</v>
      </c>
      <c r="S79" s="284" t="s">
        <v>499</v>
      </c>
      <c r="T79">
        <f>N79</f>
        <v>68</v>
      </c>
    </row>
    <row r="80" spans="1:20" ht="15.75" hidden="1" thickBot="1">
      <c r="A80" s="172" t="s">
        <v>393</v>
      </c>
      <c r="B80" s="172" t="s">
        <v>28</v>
      </c>
      <c r="C80" s="5" t="str">
        <f t="shared" si="11"/>
        <v>HOUPIN Gilles</v>
      </c>
      <c r="D80" s="186" t="s">
        <v>9</v>
      </c>
      <c r="E80" s="95" t="s">
        <v>10</v>
      </c>
      <c r="F80" s="16">
        <f>'joueurs  '!F80</f>
        <v>16.100000000000001</v>
      </c>
      <c r="G80" s="14" t="s">
        <v>391</v>
      </c>
      <c r="H80" s="197" t="s">
        <v>394</v>
      </c>
      <c r="I80" s="141" t="str">
        <f t="shared" si="12"/>
        <v>H2</v>
      </c>
      <c r="J80" s="5">
        <f>'Feuille saisie score '!J80</f>
        <v>11</v>
      </c>
      <c r="K80" s="5">
        <f>'Feuille saisie score '!K80</f>
        <v>24</v>
      </c>
      <c r="L80" s="5">
        <f>'Feuille saisie score '!L80</f>
        <v>7</v>
      </c>
      <c r="M80" s="5">
        <f>'Feuille saisie score '!M80</f>
        <v>20</v>
      </c>
      <c r="N80" s="5">
        <f t="shared" si="9"/>
        <v>44</v>
      </c>
      <c r="R80" t="str">
        <f t="shared" si="10"/>
        <v/>
      </c>
    </row>
    <row r="81" spans="1:20" ht="16.5" hidden="1" thickBot="1">
      <c r="A81" s="175" t="s">
        <v>179</v>
      </c>
      <c r="B81" s="175" t="s">
        <v>180</v>
      </c>
      <c r="C81" s="5" t="str">
        <f t="shared" si="11"/>
        <v>IGUAL CHRISTIAN</v>
      </c>
      <c r="D81" s="187" t="s">
        <v>9</v>
      </c>
      <c r="E81" s="147" t="s">
        <v>10</v>
      </c>
      <c r="F81" s="16">
        <f>'joueurs  '!F82</f>
        <v>30.7</v>
      </c>
      <c r="G81" s="74" t="s">
        <v>156</v>
      </c>
      <c r="H81" s="200" t="s">
        <v>182</v>
      </c>
      <c r="I81" s="141" t="str">
        <f t="shared" si="12"/>
        <v>H3</v>
      </c>
      <c r="J81" s="5">
        <f>'Feuille saisie score '!J82</f>
        <v>8</v>
      </c>
      <c r="K81" s="5">
        <f>'Feuille saisie score '!K82</f>
        <v>35</v>
      </c>
      <c r="L81" s="5">
        <f>'Feuille saisie score '!L82</f>
        <v>18</v>
      </c>
      <c r="M81" s="5">
        <f>'Feuille saisie score '!M82</f>
        <v>51</v>
      </c>
      <c r="N81" s="5">
        <f t="shared" si="9"/>
        <v>86</v>
      </c>
      <c r="R81" t="str">
        <f t="shared" si="10"/>
        <v/>
      </c>
    </row>
    <row r="82" spans="1:20" ht="15.75" hidden="1" thickBot="1">
      <c r="A82" s="172" t="s">
        <v>29</v>
      </c>
      <c r="B82" s="172" t="s">
        <v>30</v>
      </c>
      <c r="C82" s="5" t="str">
        <f t="shared" si="11"/>
        <v>ILLIVI Sylvain</v>
      </c>
      <c r="D82" s="186" t="s">
        <v>9</v>
      </c>
      <c r="E82" s="10" t="s">
        <v>10</v>
      </c>
      <c r="F82" s="16">
        <f>'joueurs  '!F83</f>
        <v>33.200000000000003</v>
      </c>
      <c r="G82" s="163" t="s">
        <v>14</v>
      </c>
      <c r="H82" s="192" t="s">
        <v>31</v>
      </c>
      <c r="I82" s="141" t="str">
        <f t="shared" si="12"/>
        <v>H3</v>
      </c>
      <c r="J82" s="5">
        <f>'Feuille saisie score '!J83</f>
        <v>7</v>
      </c>
      <c r="K82" s="5">
        <f>'Feuille saisie score '!K83</f>
        <v>27</v>
      </c>
      <c r="L82" s="5">
        <f>'Feuille saisie score '!L83</f>
        <v>5</v>
      </c>
      <c r="M82" s="5">
        <f>'Feuille saisie score '!M83</f>
        <v>31</v>
      </c>
      <c r="N82" s="5">
        <f t="shared" si="9"/>
        <v>58</v>
      </c>
      <c r="R82" t="str">
        <f t="shared" si="10"/>
        <v/>
      </c>
    </row>
    <row r="83" spans="1:20" ht="15.75" hidden="1" thickBot="1">
      <c r="A83" s="172" t="s">
        <v>411</v>
      </c>
      <c r="B83" s="172" t="s">
        <v>412</v>
      </c>
      <c r="C83" s="5" t="str">
        <f t="shared" si="11"/>
        <v>JACOB sebastien</v>
      </c>
      <c r="D83" s="160" t="s">
        <v>22</v>
      </c>
      <c r="E83" s="160" t="s">
        <v>10</v>
      </c>
      <c r="F83" s="16">
        <f>'joueurs  '!F84</f>
        <v>18.100000000000001</v>
      </c>
      <c r="G83" s="170" t="s">
        <v>410</v>
      </c>
      <c r="H83" s="172">
        <v>45373347</v>
      </c>
      <c r="I83" s="141" t="str">
        <f t="shared" si="12"/>
        <v>H2</v>
      </c>
      <c r="J83" s="5">
        <f>'Feuille saisie score '!J84</f>
        <v>0</v>
      </c>
      <c r="K83" s="5">
        <f>'Feuille saisie score '!K84</f>
        <v>0</v>
      </c>
      <c r="L83" s="5">
        <f>'Feuille saisie score '!L84</f>
        <v>7</v>
      </c>
      <c r="M83" s="5">
        <f>'Feuille saisie score '!M84</f>
        <v>17</v>
      </c>
      <c r="N83" s="5">
        <f t="shared" si="9"/>
        <v>17</v>
      </c>
      <c r="R83" t="str">
        <f t="shared" si="10"/>
        <v/>
      </c>
    </row>
    <row r="84" spans="1:20" ht="15.75" hidden="1" thickBot="1">
      <c r="A84" s="172" t="s">
        <v>240</v>
      </c>
      <c r="B84" s="172" t="s">
        <v>93</v>
      </c>
      <c r="C84" s="5" t="str">
        <f t="shared" si="11"/>
        <v>JOBERT Dominique</v>
      </c>
      <c r="D84" s="186" t="s">
        <v>9</v>
      </c>
      <c r="E84" s="62" t="s">
        <v>10</v>
      </c>
      <c r="F84" s="16">
        <f>'joueurs  '!F85</f>
        <v>31.1</v>
      </c>
      <c r="G84" s="61" t="s">
        <v>228</v>
      </c>
      <c r="H84" s="193">
        <v>517532342</v>
      </c>
      <c r="I84" s="141" t="str">
        <f t="shared" si="12"/>
        <v>H3</v>
      </c>
      <c r="J84" s="5">
        <f>'Feuille saisie score '!J85</f>
        <v>6</v>
      </c>
      <c r="K84" s="5">
        <f>'Feuille saisie score '!K85</f>
        <v>27</v>
      </c>
      <c r="L84" s="5">
        <f>'Feuille saisie score '!L85</f>
        <v>4</v>
      </c>
      <c r="M84" s="5">
        <f>'Feuille saisie score '!M85</f>
        <v>36</v>
      </c>
      <c r="N84" s="5">
        <f t="shared" si="9"/>
        <v>63</v>
      </c>
      <c r="R84" t="str">
        <f t="shared" si="10"/>
        <v/>
      </c>
    </row>
    <row r="85" spans="1:20" ht="15.75" hidden="1" thickBot="1">
      <c r="A85" s="172" t="s">
        <v>313</v>
      </c>
      <c r="B85" s="172" t="s">
        <v>237</v>
      </c>
      <c r="C85" s="5" t="str">
        <f t="shared" si="11"/>
        <v>LACAZE NICOLAS</v>
      </c>
      <c r="D85" s="186" t="s">
        <v>9</v>
      </c>
      <c r="E85" s="154" t="s">
        <v>10</v>
      </c>
      <c r="F85" s="16">
        <f>'joueurs  '!F86</f>
        <v>19</v>
      </c>
      <c r="G85" s="80" t="s">
        <v>306</v>
      </c>
      <c r="H85" s="195" t="s">
        <v>314</v>
      </c>
      <c r="I85" s="141" t="str">
        <f t="shared" si="12"/>
        <v>H2</v>
      </c>
      <c r="J85" s="5">
        <f>'Feuille saisie score '!J86</f>
        <v>14</v>
      </c>
      <c r="K85" s="5">
        <f>'Feuille saisie score '!K86</f>
        <v>32</v>
      </c>
      <c r="L85" s="5">
        <f>'Feuille saisie score '!L86</f>
        <v>8</v>
      </c>
      <c r="M85" s="5">
        <f>'Feuille saisie score '!M86</f>
        <v>22</v>
      </c>
      <c r="N85" s="5">
        <f t="shared" si="9"/>
        <v>54</v>
      </c>
      <c r="R85" t="str">
        <f t="shared" si="10"/>
        <v/>
      </c>
    </row>
    <row r="86" spans="1:20" ht="15.75" hidden="1" thickBot="1">
      <c r="A86" s="172" t="s">
        <v>73</v>
      </c>
      <c r="B86" s="172" t="s">
        <v>74</v>
      </c>
      <c r="C86" s="5" t="str">
        <f t="shared" si="11"/>
        <v>LALANNE Franck</v>
      </c>
      <c r="D86" s="186" t="s">
        <v>9</v>
      </c>
      <c r="E86" s="95" t="s">
        <v>10</v>
      </c>
      <c r="F86" s="16">
        <f>'joueurs  '!F87</f>
        <v>24.8</v>
      </c>
      <c r="G86" s="14" t="s">
        <v>60</v>
      </c>
      <c r="H86" s="192">
        <v>543213165</v>
      </c>
      <c r="I86" s="141" t="str">
        <f t="shared" si="12"/>
        <v>H3</v>
      </c>
      <c r="J86" s="5">
        <f>'Feuille saisie score '!J87</f>
        <v>4</v>
      </c>
      <c r="K86" s="5">
        <f>'Feuille saisie score '!K87</f>
        <v>13</v>
      </c>
      <c r="L86" s="5">
        <f>'Feuille saisie score '!L87</f>
        <v>5</v>
      </c>
      <c r="M86" s="5">
        <f>'Feuille saisie score '!M87</f>
        <v>19</v>
      </c>
      <c r="N86" s="5">
        <f t="shared" si="9"/>
        <v>32</v>
      </c>
      <c r="R86" t="str">
        <f t="shared" si="10"/>
        <v/>
      </c>
    </row>
    <row r="87" spans="1:20" ht="16.5" hidden="1" thickBot="1">
      <c r="A87" s="175" t="s">
        <v>98</v>
      </c>
      <c r="B87" s="175" t="s">
        <v>99</v>
      </c>
      <c r="C87" s="5" t="str">
        <f t="shared" si="11"/>
        <v>LAMARQUE Pierre</v>
      </c>
      <c r="D87" s="187" t="s">
        <v>9</v>
      </c>
      <c r="E87" s="142" t="s">
        <v>10</v>
      </c>
      <c r="F87" s="16">
        <f>'joueurs  '!F88</f>
        <v>20.5</v>
      </c>
      <c r="G87" s="86" t="s">
        <v>78</v>
      </c>
      <c r="H87" s="193" t="s">
        <v>100</v>
      </c>
      <c r="I87" s="141" t="str">
        <f t="shared" si="12"/>
        <v>H2</v>
      </c>
      <c r="J87" s="5">
        <f>'Feuille saisie score '!J88</f>
        <v>4</v>
      </c>
      <c r="K87" s="5">
        <f>'Feuille saisie score '!K88</f>
        <v>14</v>
      </c>
      <c r="L87" s="5">
        <f>'Feuille saisie score '!L88</f>
        <v>4</v>
      </c>
      <c r="M87" s="5">
        <f>'Feuille saisie score '!M88</f>
        <v>18</v>
      </c>
      <c r="N87" s="5">
        <f t="shared" si="9"/>
        <v>32</v>
      </c>
      <c r="R87" t="str">
        <f t="shared" si="10"/>
        <v/>
      </c>
    </row>
    <row r="88" spans="1:20" ht="15.75" hidden="1" thickBot="1">
      <c r="A88" s="172" t="s">
        <v>47</v>
      </c>
      <c r="B88" s="172" t="s">
        <v>48</v>
      </c>
      <c r="C88" s="5" t="str">
        <f t="shared" si="11"/>
        <v>LAMBILLON Sebastien</v>
      </c>
      <c r="D88" s="186" t="s">
        <v>9</v>
      </c>
      <c r="E88" s="10" t="s">
        <v>10</v>
      </c>
      <c r="F88" s="16">
        <f>'joueurs  '!F89</f>
        <v>17.600000000000001</v>
      </c>
      <c r="G88" s="163" t="s">
        <v>14</v>
      </c>
      <c r="H88" s="192">
        <v>512042032</v>
      </c>
      <c r="I88" s="141" t="str">
        <f t="shared" si="12"/>
        <v>H2</v>
      </c>
      <c r="J88" s="5">
        <f>'Feuille saisie score '!J89</f>
        <v>8</v>
      </c>
      <c r="K88" s="5">
        <f>'Feuille saisie score '!K89</f>
        <v>24</v>
      </c>
      <c r="L88" s="5">
        <f>'Feuille saisie score '!L89</f>
        <v>14</v>
      </c>
      <c r="M88" s="5">
        <f>'Feuille saisie score '!M89</f>
        <v>28</v>
      </c>
      <c r="N88" s="5">
        <f t="shared" si="9"/>
        <v>52</v>
      </c>
      <c r="R88" t="str">
        <f t="shared" si="10"/>
        <v/>
      </c>
    </row>
    <row r="89" spans="1:20" ht="15.75" hidden="1" thickBot="1">
      <c r="A89" s="174" t="s">
        <v>243</v>
      </c>
      <c r="B89" s="174" t="s">
        <v>64</v>
      </c>
      <c r="C89" s="5" t="str">
        <f t="shared" si="11"/>
        <v>LAMOUR Eric</v>
      </c>
      <c r="D89" s="186" t="s">
        <v>9</v>
      </c>
      <c r="E89" s="150" t="s">
        <v>10</v>
      </c>
      <c r="F89" s="16">
        <f>'joueurs  '!F90</f>
        <v>13.6</v>
      </c>
      <c r="G89" s="66" t="s">
        <v>244</v>
      </c>
      <c r="H89" s="192">
        <v>44214097</v>
      </c>
      <c r="I89" s="141" t="str">
        <f t="shared" si="12"/>
        <v>H1</v>
      </c>
      <c r="J89" s="5">
        <f>'Feuille saisie score '!J90</f>
        <v>14</v>
      </c>
      <c r="K89" s="5">
        <f>'Feuille saisie score '!K90</f>
        <v>27</v>
      </c>
      <c r="L89" s="5">
        <f>'Feuille saisie score '!L90</f>
        <v>18</v>
      </c>
      <c r="M89" s="5">
        <f>'Feuille saisie score '!M90</f>
        <v>31</v>
      </c>
      <c r="N89" s="5">
        <f t="shared" si="9"/>
        <v>58</v>
      </c>
      <c r="R89" t="str">
        <f t="shared" si="10"/>
        <v/>
      </c>
    </row>
    <row r="90" spans="1:20" ht="15.75" hidden="1" thickBot="1">
      <c r="A90" s="172" t="s">
        <v>222</v>
      </c>
      <c r="B90" s="172" t="s">
        <v>223</v>
      </c>
      <c r="C90" s="5" t="str">
        <f t="shared" si="11"/>
        <v>LAURENT JEAN-MARC</v>
      </c>
      <c r="D90" s="186" t="s">
        <v>9</v>
      </c>
      <c r="E90" s="149" t="s">
        <v>10</v>
      </c>
      <c r="F90" s="16">
        <f>'joueurs  '!F91</f>
        <v>12.4</v>
      </c>
      <c r="G90" s="57" t="s">
        <v>213</v>
      </c>
      <c r="H90" s="192">
        <v>542201090</v>
      </c>
      <c r="I90" s="141" t="str">
        <f t="shared" si="12"/>
        <v>H1</v>
      </c>
      <c r="J90" s="5">
        <f>'Feuille saisie score '!J91</f>
        <v>14</v>
      </c>
      <c r="K90" s="5">
        <f>'Feuille saisie score '!K91</f>
        <v>23</v>
      </c>
      <c r="L90" s="5">
        <f>'Feuille saisie score '!L91</f>
        <v>19</v>
      </c>
      <c r="M90" s="5">
        <f>'Feuille saisie score '!M91</f>
        <v>33</v>
      </c>
      <c r="N90" s="5">
        <f t="shared" si="9"/>
        <v>56</v>
      </c>
      <c r="R90" t="str">
        <f t="shared" si="10"/>
        <v/>
      </c>
    </row>
    <row r="91" spans="1:20" ht="15.75" hidden="1" thickBot="1">
      <c r="A91" s="172" t="s">
        <v>38</v>
      </c>
      <c r="B91" s="172" t="s">
        <v>39</v>
      </c>
      <c r="C91" s="5" t="str">
        <f t="shared" si="11"/>
        <v>LE DRU Jean-Jacques</v>
      </c>
      <c r="D91" s="186" t="s">
        <v>9</v>
      </c>
      <c r="E91" s="10" t="s">
        <v>10</v>
      </c>
      <c r="F91" s="16">
        <f>'joueurs  '!F92</f>
        <v>23.3</v>
      </c>
      <c r="G91" s="163" t="s">
        <v>14</v>
      </c>
      <c r="H91" s="192">
        <v>520138218</v>
      </c>
      <c r="I91" s="141" t="str">
        <f t="shared" si="12"/>
        <v>H2</v>
      </c>
      <c r="J91" s="5">
        <f>'Feuille saisie score '!J92</f>
        <v>12</v>
      </c>
      <c r="K91" s="5">
        <f>'Feuille saisie score '!K92</f>
        <v>29</v>
      </c>
      <c r="L91" s="5">
        <f>'Feuille saisie score '!L92</f>
        <v>9</v>
      </c>
      <c r="M91" s="5">
        <f>'Feuille saisie score '!M92</f>
        <v>31</v>
      </c>
      <c r="N91" s="5">
        <f t="shared" si="9"/>
        <v>60</v>
      </c>
      <c r="R91" t="str">
        <f t="shared" si="10"/>
        <v/>
      </c>
    </row>
    <row r="92" spans="1:20" ht="15.75" hidden="1" thickBot="1">
      <c r="A92" s="172" t="s">
        <v>40</v>
      </c>
      <c r="B92" s="172" t="s">
        <v>16</v>
      </c>
      <c r="C92" s="5" t="str">
        <f t="shared" si="11"/>
        <v>LECLERCQ Alexandre</v>
      </c>
      <c r="D92" s="186" t="s">
        <v>9</v>
      </c>
      <c r="E92" s="10" t="s">
        <v>10</v>
      </c>
      <c r="F92" s="16">
        <f>'joueurs  '!F93</f>
        <v>29.9</v>
      </c>
      <c r="G92" s="163" t="s">
        <v>14</v>
      </c>
      <c r="H92" s="192">
        <v>512643053</v>
      </c>
      <c r="I92" s="141" t="str">
        <f t="shared" si="12"/>
        <v>H3</v>
      </c>
      <c r="J92" s="5">
        <f>'Feuille saisie score '!J93</f>
        <v>14</v>
      </c>
      <c r="K92" s="5">
        <f>'Feuille saisie score '!K93</f>
        <v>41</v>
      </c>
      <c r="L92" s="5">
        <f>'Feuille saisie score '!L93</f>
        <v>22</v>
      </c>
      <c r="M92" s="5">
        <f>'Feuille saisie score '!M93</f>
        <v>51</v>
      </c>
      <c r="N92" s="5">
        <f t="shared" si="9"/>
        <v>92</v>
      </c>
      <c r="R92" t="str">
        <f t="shared" si="10"/>
        <v/>
      </c>
    </row>
    <row r="93" spans="1:20" ht="16.5" thickBot="1">
      <c r="A93" s="172" t="s">
        <v>366</v>
      </c>
      <c r="B93" s="172" t="s">
        <v>367</v>
      </c>
      <c r="C93" s="5" t="str">
        <f t="shared" si="11"/>
        <v>HOUSSIN MARIE CHRISTINE</v>
      </c>
      <c r="D93" s="186" t="s">
        <v>9</v>
      </c>
      <c r="E93" s="156" t="s">
        <v>19</v>
      </c>
      <c r="F93" s="16">
        <f>'joueurs  '!F81</f>
        <v>21.1</v>
      </c>
      <c r="G93" s="90" t="s">
        <v>365</v>
      </c>
      <c r="H93" s="172">
        <v>43662297</v>
      </c>
      <c r="I93" s="141" t="str">
        <f t="shared" si="12"/>
        <v>F1</v>
      </c>
      <c r="J93" s="5">
        <f>'Feuille saisie score '!J81</f>
        <v>16</v>
      </c>
      <c r="K93" s="5">
        <f>'Feuille saisie score '!K81</f>
        <v>34</v>
      </c>
      <c r="L93" s="5">
        <f>'Feuille saisie score '!L81</f>
        <v>9</v>
      </c>
      <c r="M93" s="5">
        <f>'Feuille saisie score '!M81</f>
        <v>25</v>
      </c>
      <c r="N93" s="5">
        <f t="shared" si="9"/>
        <v>59</v>
      </c>
      <c r="P93" s="235" t="str">
        <f>G93</f>
        <v xml:space="preserve">CEHDF  </v>
      </c>
      <c r="Q93" s="244">
        <f>N90+N93</f>
        <v>115</v>
      </c>
      <c r="R93" s="239">
        <f t="shared" si="10"/>
        <v>8</v>
      </c>
      <c r="S93" s="284" t="s">
        <v>499</v>
      </c>
      <c r="T93" s="238">
        <f>N93</f>
        <v>59</v>
      </c>
    </row>
    <row r="94" spans="1:20" hidden="1">
      <c r="A94" s="172" t="s">
        <v>284</v>
      </c>
      <c r="B94" s="172" t="s">
        <v>346</v>
      </c>
      <c r="C94" s="5" t="str">
        <f t="shared" si="11"/>
        <v>LEFEVRE THIERRY</v>
      </c>
      <c r="D94" s="145" t="s">
        <v>22</v>
      </c>
      <c r="E94" s="145" t="s">
        <v>10</v>
      </c>
      <c r="F94" s="16">
        <f>'joueurs  '!F95</f>
        <v>25.3</v>
      </c>
      <c r="G94" s="89" t="s">
        <v>341</v>
      </c>
      <c r="H94" s="192">
        <v>41214347</v>
      </c>
      <c r="I94" s="141" t="str">
        <f t="shared" si="12"/>
        <v>H3</v>
      </c>
      <c r="J94" s="5">
        <f>'Feuille saisie score '!J95</f>
        <v>11</v>
      </c>
      <c r="K94" s="5">
        <f>'Feuille saisie score '!K95</f>
        <v>28</v>
      </c>
      <c r="L94" s="5">
        <f>'Feuille saisie score '!L95</f>
        <v>13</v>
      </c>
      <c r="M94" s="5">
        <f>'Feuille saisie score '!M95</f>
        <v>37</v>
      </c>
      <c r="N94" s="5">
        <f t="shared" si="9"/>
        <v>65</v>
      </c>
      <c r="R94" t="str">
        <f t="shared" si="10"/>
        <v/>
      </c>
    </row>
    <row r="95" spans="1:20" hidden="1">
      <c r="A95" s="174" t="s">
        <v>336</v>
      </c>
      <c r="B95" s="174" t="s">
        <v>337</v>
      </c>
      <c r="C95" s="5" t="str">
        <f t="shared" si="11"/>
        <v>LEGROS DANIEL</v>
      </c>
      <c r="D95" s="186" t="s">
        <v>9</v>
      </c>
      <c r="E95" s="97" t="s">
        <v>10</v>
      </c>
      <c r="F95" s="16">
        <f>'joueurs  '!F96</f>
        <v>20.5</v>
      </c>
      <c r="G95" s="86" t="s">
        <v>338</v>
      </c>
      <c r="H95" s="192">
        <v>520245343</v>
      </c>
      <c r="I95" s="141" t="str">
        <f t="shared" si="12"/>
        <v>H2</v>
      </c>
      <c r="J95" s="5">
        <f>'Feuille saisie score '!J96</f>
        <v>10</v>
      </c>
      <c r="K95" s="5">
        <f>'Feuille saisie score '!K96</f>
        <v>27</v>
      </c>
      <c r="L95" s="5">
        <f>'Feuille saisie score '!L96</f>
        <v>14</v>
      </c>
      <c r="M95" s="5">
        <f>'Feuille saisie score '!M96</f>
        <v>33</v>
      </c>
      <c r="N95" s="5">
        <f t="shared" si="9"/>
        <v>60</v>
      </c>
      <c r="R95" t="str">
        <f t="shared" si="10"/>
        <v/>
      </c>
    </row>
    <row r="96" spans="1:20" hidden="1">
      <c r="A96" s="172" t="s">
        <v>344</v>
      </c>
      <c r="B96" s="172" t="s">
        <v>222</v>
      </c>
      <c r="C96" s="5" t="str">
        <f t="shared" si="11"/>
        <v>LEIBMANN LAURENT</v>
      </c>
      <c r="D96" s="186" t="s">
        <v>9</v>
      </c>
      <c r="E96" s="145" t="s">
        <v>10</v>
      </c>
      <c r="F96" s="16">
        <f>'joueurs  '!F97</f>
        <v>19.3</v>
      </c>
      <c r="G96" s="89" t="s">
        <v>341</v>
      </c>
      <c r="H96" s="192">
        <v>47203021</v>
      </c>
      <c r="I96" s="141" t="str">
        <f t="shared" si="12"/>
        <v>H2</v>
      </c>
      <c r="J96" s="5">
        <f>'Feuille saisie score '!J97</f>
        <v>16</v>
      </c>
      <c r="K96" s="5">
        <f>'Feuille saisie score '!K97</f>
        <v>35</v>
      </c>
      <c r="L96" s="5">
        <f>'Feuille saisie score '!L97</f>
        <v>10</v>
      </c>
      <c r="M96" s="5">
        <f>'Feuille saisie score '!M97</f>
        <v>28</v>
      </c>
      <c r="N96" s="5">
        <f t="shared" si="9"/>
        <v>63</v>
      </c>
      <c r="R96" t="str">
        <f t="shared" si="10"/>
        <v/>
      </c>
    </row>
    <row r="97" spans="1:18" hidden="1">
      <c r="A97" s="172" t="s">
        <v>36</v>
      </c>
      <c r="B97" s="172" t="s">
        <v>37</v>
      </c>
      <c r="C97" s="5" t="str">
        <f t="shared" si="11"/>
        <v>LETHONGSAVARN Vivien</v>
      </c>
      <c r="D97" s="10" t="s">
        <v>22</v>
      </c>
      <c r="E97" s="10" t="s">
        <v>10</v>
      </c>
      <c r="F97" s="16">
        <f>'joueurs  '!F98</f>
        <v>24.3</v>
      </c>
      <c r="G97" s="163" t="s">
        <v>14</v>
      </c>
      <c r="H97" s="192">
        <v>545649245</v>
      </c>
      <c r="I97" s="141" t="str">
        <f t="shared" si="12"/>
        <v>H2</v>
      </c>
      <c r="J97" s="5">
        <f>'Feuille saisie score '!J98</f>
        <v>16</v>
      </c>
      <c r="K97" s="5">
        <f>'Feuille saisie score '!K98</f>
        <v>41</v>
      </c>
      <c r="L97" s="5">
        <f>'Feuille saisie score '!L98</f>
        <v>11</v>
      </c>
      <c r="M97" s="5">
        <f>'Feuille saisie score '!M98</f>
        <v>31</v>
      </c>
      <c r="N97" s="5">
        <f t="shared" si="9"/>
        <v>72</v>
      </c>
      <c r="R97" t="str">
        <f t="shared" si="10"/>
        <v/>
      </c>
    </row>
    <row r="98" spans="1:18" hidden="1">
      <c r="A98" s="182" t="s">
        <v>7</v>
      </c>
      <c r="B98" s="182" t="s">
        <v>8</v>
      </c>
      <c r="C98" s="5" t="str">
        <f t="shared" si="11"/>
        <v>LEURS JEFF</v>
      </c>
      <c r="D98" s="186" t="s">
        <v>9</v>
      </c>
      <c r="E98" s="6" t="s">
        <v>10</v>
      </c>
      <c r="F98" s="16">
        <f>'joueurs  '!F99</f>
        <v>11.5</v>
      </c>
      <c r="G98" s="162" t="s">
        <v>11</v>
      </c>
      <c r="H98" s="192">
        <v>525212217</v>
      </c>
      <c r="I98" s="141" t="str">
        <f t="shared" si="12"/>
        <v>H1</v>
      </c>
      <c r="J98" s="5">
        <f>'Feuille saisie score '!J99</f>
        <v>21</v>
      </c>
      <c r="K98" s="5">
        <f>'Feuille saisie score '!K99</f>
        <v>34</v>
      </c>
      <c r="L98" s="5">
        <f>'Feuille saisie score '!L99</f>
        <v>18</v>
      </c>
      <c r="M98" s="5">
        <f>'Feuille saisie score '!M99</f>
        <v>30</v>
      </c>
      <c r="N98" s="5">
        <f t="shared" si="9"/>
        <v>64</v>
      </c>
      <c r="R98" t="str">
        <f t="shared" si="10"/>
        <v/>
      </c>
    </row>
    <row r="99" spans="1:18" ht="30" hidden="1">
      <c r="A99" s="173" t="s">
        <v>194</v>
      </c>
      <c r="B99" s="173" t="s">
        <v>195</v>
      </c>
      <c r="C99" s="5" t="str">
        <f t="shared" si="11"/>
        <v>LIGOUGNE  JEAN CHRISTOPHE</v>
      </c>
      <c r="D99" s="187" t="s">
        <v>9</v>
      </c>
      <c r="E99" s="148" t="s">
        <v>10</v>
      </c>
      <c r="F99" s="16">
        <f>'joueurs  '!F100</f>
        <v>16.2</v>
      </c>
      <c r="G99" s="80" t="s">
        <v>190</v>
      </c>
      <c r="H99" s="192">
        <v>520895203</v>
      </c>
      <c r="I99" s="141" t="str">
        <f t="shared" si="12"/>
        <v>H2</v>
      </c>
      <c r="J99" s="5">
        <f>'Feuille saisie score '!J100</f>
        <v>15</v>
      </c>
      <c r="K99" s="5">
        <f>'Feuille saisie score '!K100</f>
        <v>30</v>
      </c>
      <c r="L99" s="5">
        <f>'Feuille saisie score '!L100</f>
        <v>15</v>
      </c>
      <c r="M99" s="5">
        <f>'Feuille saisie score '!M100</f>
        <v>28</v>
      </c>
      <c r="N99" s="5">
        <f t="shared" si="9"/>
        <v>58</v>
      </c>
      <c r="R99" t="str">
        <f t="shared" ref="R99:R130" si="13">IF(Q99="","",RANK(Q99,$Q$3:$Q$169,0))</f>
        <v/>
      </c>
    </row>
    <row r="100" spans="1:18" hidden="1">
      <c r="A100" s="172" t="s">
        <v>233</v>
      </c>
      <c r="B100" s="172" t="s">
        <v>234</v>
      </c>
      <c r="C100" s="5" t="str">
        <f t="shared" si="11"/>
        <v>LOYER Vincent</v>
      </c>
      <c r="D100" s="186" t="s">
        <v>9</v>
      </c>
      <c r="E100" s="62" t="s">
        <v>10</v>
      </c>
      <c r="F100" s="16">
        <f>'joueurs  '!F101</f>
        <v>9.6999999999999993</v>
      </c>
      <c r="G100" s="61" t="s">
        <v>228</v>
      </c>
      <c r="H100" s="193">
        <v>513082292</v>
      </c>
      <c r="I100" s="141" t="str">
        <f t="shared" si="12"/>
        <v>H1</v>
      </c>
      <c r="J100" s="5">
        <f>'Feuille saisie score '!J101</f>
        <v>17</v>
      </c>
      <c r="K100" s="5">
        <f>'Feuille saisie score '!K101</f>
        <v>26</v>
      </c>
      <c r="L100" s="5">
        <f>'Feuille saisie score '!L101</f>
        <v>15</v>
      </c>
      <c r="M100" s="5">
        <f>'Feuille saisie score '!M101</f>
        <v>27</v>
      </c>
      <c r="N100" s="5">
        <f t="shared" si="9"/>
        <v>53</v>
      </c>
      <c r="R100" t="str">
        <f t="shared" si="13"/>
        <v/>
      </c>
    </row>
    <row r="101" spans="1:18" hidden="1">
      <c r="A101" s="172" t="s">
        <v>126</v>
      </c>
      <c r="B101" s="172" t="s">
        <v>127</v>
      </c>
      <c r="C101" s="5" t="str">
        <f t="shared" ref="C101:C130" si="14">A101&amp;" "&amp;B101</f>
        <v>LUCQ Laurent</v>
      </c>
      <c r="D101" s="143" t="s">
        <v>22</v>
      </c>
      <c r="E101" s="143" t="s">
        <v>10</v>
      </c>
      <c r="F101" s="16">
        <f>'joueurs  '!F102</f>
        <v>22.2</v>
      </c>
      <c r="G101" s="32" t="s">
        <v>128</v>
      </c>
      <c r="H101" s="192">
        <v>48143143</v>
      </c>
      <c r="I101" s="141" t="str">
        <f t="shared" ref="I101:I130" si="15">IF(E101="H",IF(F101&lt;15.5,"H1",IF(F101&lt;24.5,"H2","H3")),IF(E101="F",IF(F101&lt;24.5,"F1","F2"),""))</f>
        <v>H2</v>
      </c>
      <c r="J101" s="5">
        <f>'Feuille saisie score '!J102</f>
        <v>11</v>
      </c>
      <c r="K101" s="5">
        <f>'Feuille saisie score '!K102</f>
        <v>28</v>
      </c>
      <c r="L101" s="5">
        <f>'Feuille saisie score '!L102</f>
        <v>7</v>
      </c>
      <c r="M101" s="5">
        <f>'Feuille saisie score '!M102</f>
        <v>26</v>
      </c>
      <c r="N101" s="5">
        <f t="shared" si="9"/>
        <v>54</v>
      </c>
      <c r="R101" t="str">
        <f t="shared" si="13"/>
        <v/>
      </c>
    </row>
    <row r="102" spans="1:18" ht="15.75" hidden="1">
      <c r="A102" s="178" t="s">
        <v>117</v>
      </c>
      <c r="B102" s="178" t="s">
        <v>118</v>
      </c>
      <c r="C102" s="5" t="str">
        <f t="shared" si="14"/>
        <v>LUGIER Christian</v>
      </c>
      <c r="D102" s="187" t="s">
        <v>90</v>
      </c>
      <c r="E102" s="142" t="s">
        <v>10</v>
      </c>
      <c r="F102" s="16">
        <f>'joueurs  '!F103</f>
        <v>39.700000000000003</v>
      </c>
      <c r="G102" s="86" t="s">
        <v>78</v>
      </c>
      <c r="H102" s="202" t="s">
        <v>120</v>
      </c>
      <c r="I102" s="141" t="str">
        <f t="shared" si="15"/>
        <v>H3</v>
      </c>
      <c r="J102" s="5">
        <f>'Feuille saisie score '!J103</f>
        <v>2</v>
      </c>
      <c r="K102" s="5">
        <f>'Feuille saisie score '!K103</f>
        <v>24</v>
      </c>
      <c r="L102" s="5">
        <f>'Feuille saisie score '!L103</f>
        <v>4</v>
      </c>
      <c r="M102" s="5">
        <f>'Feuille saisie score '!M103</f>
        <v>27</v>
      </c>
      <c r="N102" s="5">
        <f t="shared" si="9"/>
        <v>51</v>
      </c>
      <c r="R102" t="str">
        <f t="shared" si="13"/>
        <v/>
      </c>
    </row>
    <row r="103" spans="1:18" hidden="1">
      <c r="A103" s="172" t="s">
        <v>241</v>
      </c>
      <c r="B103" s="172" t="s">
        <v>112</v>
      </c>
      <c r="C103" s="5" t="str">
        <f t="shared" si="14"/>
        <v>LUTTMANN Emmanuel</v>
      </c>
      <c r="D103" s="186" t="s">
        <v>9</v>
      </c>
      <c r="E103" s="62" t="s">
        <v>10</v>
      </c>
      <c r="F103" s="16">
        <f>'joueurs  '!F104</f>
        <v>24.8</v>
      </c>
      <c r="G103" s="61" t="s">
        <v>228</v>
      </c>
      <c r="H103" s="194">
        <v>542250199</v>
      </c>
      <c r="I103" s="141" t="str">
        <f t="shared" si="15"/>
        <v>H3</v>
      </c>
      <c r="J103" s="5">
        <f>'Feuille saisie score '!J104</f>
        <v>8</v>
      </c>
      <c r="K103" s="5">
        <f>'Feuille saisie score '!K104</f>
        <v>29</v>
      </c>
      <c r="L103" s="5">
        <f>'Feuille saisie score '!L104</f>
        <v>11</v>
      </c>
      <c r="M103" s="5">
        <f>'Feuille saisie score '!M104</f>
        <v>30</v>
      </c>
      <c r="N103" s="5">
        <f t="shared" si="9"/>
        <v>59</v>
      </c>
      <c r="R103" t="str">
        <f t="shared" si="13"/>
        <v/>
      </c>
    </row>
    <row r="104" spans="1:18" hidden="1">
      <c r="A104" s="172" t="s">
        <v>242</v>
      </c>
      <c r="B104" s="172" t="s">
        <v>166</v>
      </c>
      <c r="C104" s="5" t="str">
        <f t="shared" si="14"/>
        <v>MAGI MICHEL</v>
      </c>
      <c r="D104" s="186" t="s">
        <v>9</v>
      </c>
      <c r="E104" s="62" t="s">
        <v>10</v>
      </c>
      <c r="F104" s="16">
        <f>'joueurs  '!F105</f>
        <v>17.7</v>
      </c>
      <c r="G104" s="61" t="s">
        <v>228</v>
      </c>
      <c r="H104" s="172">
        <v>517331354</v>
      </c>
      <c r="I104" s="141" t="str">
        <f t="shared" si="15"/>
        <v>H2</v>
      </c>
      <c r="J104" s="5">
        <f>'Feuille saisie score '!J105</f>
        <v>15</v>
      </c>
      <c r="K104" s="5">
        <f>'Feuille saisie score '!K105</f>
        <v>29</v>
      </c>
      <c r="L104" s="5">
        <f>'Feuille saisie score '!L105</f>
        <v>8</v>
      </c>
      <c r="M104" s="5">
        <f>'Feuille saisie score '!M105</f>
        <v>21</v>
      </c>
      <c r="N104" s="5">
        <f t="shared" si="9"/>
        <v>50</v>
      </c>
      <c r="R104" t="str">
        <f t="shared" si="13"/>
        <v/>
      </c>
    </row>
    <row r="105" spans="1:18" hidden="1">
      <c r="A105" s="172" t="s">
        <v>63</v>
      </c>
      <c r="B105" s="172" t="s">
        <v>64</v>
      </c>
      <c r="C105" s="5" t="str">
        <f t="shared" si="14"/>
        <v>MAJOIS Eric</v>
      </c>
      <c r="D105" s="186" t="s">
        <v>9</v>
      </c>
      <c r="E105" s="95" t="s">
        <v>10</v>
      </c>
      <c r="F105" s="16">
        <f>'joueurs  '!F106</f>
        <v>21.3</v>
      </c>
      <c r="G105" s="14" t="s">
        <v>60</v>
      </c>
      <c r="H105" s="192">
        <v>529362067</v>
      </c>
      <c r="I105" s="141" t="str">
        <f t="shared" si="15"/>
        <v>H2</v>
      </c>
      <c r="J105" s="5">
        <f>'Feuille saisie score '!J106</f>
        <v>7</v>
      </c>
      <c r="K105" s="5">
        <f>'Feuille saisie score '!K106</f>
        <v>19</v>
      </c>
      <c r="L105" s="5">
        <f>'Feuille saisie score '!L106</f>
        <v>7</v>
      </c>
      <c r="M105" s="5">
        <f>'Feuille saisie score '!M106</f>
        <v>17</v>
      </c>
      <c r="N105" s="5">
        <f t="shared" si="9"/>
        <v>36</v>
      </c>
      <c r="R105" t="str">
        <f t="shared" si="13"/>
        <v/>
      </c>
    </row>
    <row r="106" spans="1:18" hidden="1">
      <c r="A106" s="172" t="s">
        <v>308</v>
      </c>
      <c r="B106" s="172" t="s">
        <v>309</v>
      </c>
      <c r="C106" s="5" t="str">
        <f t="shared" si="14"/>
        <v>MANSIOUS CHRISTOPHE</v>
      </c>
      <c r="D106" s="186" t="s">
        <v>9</v>
      </c>
      <c r="E106" s="154" t="s">
        <v>10</v>
      </c>
      <c r="F106" s="16">
        <f>'joueurs  '!F107</f>
        <v>9.1</v>
      </c>
      <c r="G106" s="80" t="s">
        <v>306</v>
      </c>
      <c r="H106" s="195" t="s">
        <v>310</v>
      </c>
      <c r="I106" s="141" t="str">
        <f t="shared" si="15"/>
        <v>H1</v>
      </c>
      <c r="J106" s="5">
        <f>'Feuille saisie score '!J107</f>
        <v>16</v>
      </c>
      <c r="K106" s="5">
        <f>'Feuille saisie score '!K107</f>
        <v>26</v>
      </c>
      <c r="L106" s="5">
        <f>'Feuille saisie score '!L107</f>
        <v>20</v>
      </c>
      <c r="M106" s="5">
        <f>'Feuille saisie score '!M107</f>
        <v>30</v>
      </c>
      <c r="N106" s="5">
        <f t="shared" si="9"/>
        <v>56</v>
      </c>
      <c r="R106" t="str">
        <f t="shared" si="13"/>
        <v/>
      </c>
    </row>
    <row r="107" spans="1:18" ht="15.75" hidden="1">
      <c r="A107" s="183" t="s">
        <v>153</v>
      </c>
      <c r="B107" s="183" t="s">
        <v>154</v>
      </c>
      <c r="C107" s="5" t="str">
        <f t="shared" si="14"/>
        <v>MARINIER FREDERIC</v>
      </c>
      <c r="D107" s="187" t="s">
        <v>9</v>
      </c>
      <c r="E107" s="147" t="s">
        <v>10</v>
      </c>
      <c r="F107" s="16">
        <f>'joueurs  '!F108</f>
        <v>10.6</v>
      </c>
      <c r="G107" s="74" t="s">
        <v>156</v>
      </c>
      <c r="H107" s="206" t="s">
        <v>157</v>
      </c>
      <c r="I107" s="141" t="str">
        <f t="shared" si="15"/>
        <v>H1</v>
      </c>
      <c r="J107" s="5">
        <f>'Feuille saisie score '!J108</f>
        <v>25</v>
      </c>
      <c r="K107" s="5">
        <f>'Feuille saisie score '!K108</f>
        <v>35</v>
      </c>
      <c r="L107" s="5">
        <f>'Feuille saisie score '!L108</f>
        <v>21</v>
      </c>
      <c r="M107" s="5">
        <f>'Feuille saisie score '!M108</f>
        <v>34</v>
      </c>
      <c r="N107" s="5">
        <f t="shared" si="9"/>
        <v>69</v>
      </c>
      <c r="R107" t="str">
        <f t="shared" si="13"/>
        <v/>
      </c>
    </row>
    <row r="108" spans="1:18" hidden="1">
      <c r="A108" s="174" t="s">
        <v>254</v>
      </c>
      <c r="B108" s="174" t="s">
        <v>180</v>
      </c>
      <c r="C108" s="5" t="str">
        <f t="shared" si="14"/>
        <v>MARTY CHRISTIAN</v>
      </c>
      <c r="D108" s="186" t="s">
        <v>9</v>
      </c>
      <c r="E108" s="149" t="s">
        <v>10</v>
      </c>
      <c r="F108" s="16">
        <f>'joueurs  '!F109</f>
        <v>13.1</v>
      </c>
      <c r="G108" s="57" t="s">
        <v>255</v>
      </c>
      <c r="H108" s="192">
        <v>513007140</v>
      </c>
      <c r="I108" s="141" t="str">
        <f t="shared" si="15"/>
        <v>H1</v>
      </c>
      <c r="J108" s="5">
        <f>'Feuille saisie score '!J109</f>
        <v>14</v>
      </c>
      <c r="K108" s="5">
        <f>'Feuille saisie score '!K109</f>
        <v>26</v>
      </c>
      <c r="L108" s="5">
        <f>'Feuille saisie score '!L109</f>
        <v>13</v>
      </c>
      <c r="M108" s="5">
        <f>'Feuille saisie score '!M109</f>
        <v>23</v>
      </c>
      <c r="N108" s="5">
        <f t="shared" si="9"/>
        <v>49</v>
      </c>
      <c r="R108" t="str">
        <f t="shared" si="13"/>
        <v/>
      </c>
    </row>
    <row r="109" spans="1:18" ht="15.75">
      <c r="A109" s="172" t="s">
        <v>25</v>
      </c>
      <c r="B109" s="172" t="s">
        <v>26</v>
      </c>
      <c r="C109" s="5" t="str">
        <f t="shared" si="14"/>
        <v>BAUDIN Anne</v>
      </c>
      <c r="D109" s="186" t="s">
        <v>9</v>
      </c>
      <c r="E109" s="10" t="s">
        <v>19</v>
      </c>
      <c r="F109" s="16">
        <f>'joueurs  '!F13</f>
        <v>11.2</v>
      </c>
      <c r="G109" s="163" t="s">
        <v>14</v>
      </c>
      <c r="H109" s="196" t="s">
        <v>27</v>
      </c>
      <c r="I109" s="141" t="str">
        <f t="shared" si="15"/>
        <v>F1</v>
      </c>
      <c r="J109" s="5">
        <f>'Feuille saisie score '!J13</f>
        <v>24</v>
      </c>
      <c r="K109" s="5">
        <f>'Feuille saisie score '!K13</f>
        <v>39</v>
      </c>
      <c r="L109" s="5">
        <f>'Feuille saisie score '!L13</f>
        <v>25</v>
      </c>
      <c r="M109" s="5">
        <f>'Feuille saisie score '!M13</f>
        <v>39</v>
      </c>
      <c r="N109" s="5">
        <f t="shared" si="9"/>
        <v>78</v>
      </c>
      <c r="Q109" s="238"/>
      <c r="R109" s="239" t="str">
        <f t="shared" si="13"/>
        <v/>
      </c>
    </row>
    <row r="110" spans="1:18" hidden="1">
      <c r="A110" s="172" t="s">
        <v>34</v>
      </c>
      <c r="B110" s="172" t="s">
        <v>35</v>
      </c>
      <c r="C110" s="5" t="str">
        <f t="shared" si="14"/>
        <v>MEDENOUVO Rolic</v>
      </c>
      <c r="D110" s="186" t="s">
        <v>9</v>
      </c>
      <c r="E110" s="10" t="s">
        <v>10</v>
      </c>
      <c r="F110" s="16">
        <f>'joueurs  '!F111</f>
        <v>26.1</v>
      </c>
      <c r="G110" s="163" t="s">
        <v>14</v>
      </c>
      <c r="H110" s="192">
        <v>514651344</v>
      </c>
      <c r="I110" s="141" t="str">
        <f t="shared" si="15"/>
        <v>H3</v>
      </c>
      <c r="J110" s="5">
        <f>'Feuille saisie score '!J111</f>
        <v>10</v>
      </c>
      <c r="K110" s="5">
        <f>'Feuille saisie score '!K111</f>
        <v>32</v>
      </c>
      <c r="L110" s="5">
        <f>'Feuille saisie score '!L111</f>
        <v>15</v>
      </c>
      <c r="M110" s="5">
        <f>'Feuille saisie score '!M111</f>
        <v>42</v>
      </c>
      <c r="N110" s="5">
        <f t="shared" si="9"/>
        <v>74</v>
      </c>
      <c r="R110" t="str">
        <f t="shared" si="13"/>
        <v/>
      </c>
    </row>
    <row r="111" spans="1:18" ht="15.75" hidden="1">
      <c r="A111" s="178" t="s">
        <v>79</v>
      </c>
      <c r="B111" s="178" t="s">
        <v>72</v>
      </c>
      <c r="C111" s="5" t="str">
        <f t="shared" si="14"/>
        <v>MEROUR Stéphane</v>
      </c>
      <c r="D111" s="187" t="s">
        <v>9</v>
      </c>
      <c r="E111" s="142" t="s">
        <v>10</v>
      </c>
      <c r="F111" s="16">
        <f>'joueurs  '!F112</f>
        <v>19.5</v>
      </c>
      <c r="G111" s="86" t="s">
        <v>78</v>
      </c>
      <c r="H111" s="202" t="s">
        <v>81</v>
      </c>
      <c r="I111" s="141" t="str">
        <f t="shared" si="15"/>
        <v>H2</v>
      </c>
      <c r="J111" s="5">
        <f>'Feuille saisie score '!J112</f>
        <v>18</v>
      </c>
      <c r="K111" s="5">
        <f>'Feuille saisie score '!K112</f>
        <v>36</v>
      </c>
      <c r="L111" s="5">
        <f>'Feuille saisie score '!L112</f>
        <v>12</v>
      </c>
      <c r="M111" s="5">
        <f>'Feuille saisie score '!M112</f>
        <v>30</v>
      </c>
      <c r="N111" s="5">
        <f t="shared" si="9"/>
        <v>66</v>
      </c>
      <c r="R111" t="str">
        <f t="shared" si="13"/>
        <v/>
      </c>
    </row>
    <row r="112" spans="1:18" ht="15.75" hidden="1">
      <c r="A112" s="173" t="s">
        <v>202</v>
      </c>
      <c r="B112" s="173" t="s">
        <v>203</v>
      </c>
      <c r="C112" s="5" t="str">
        <f t="shared" si="14"/>
        <v>MEULEMAN DAVID</v>
      </c>
      <c r="D112" s="187" t="s">
        <v>9</v>
      </c>
      <c r="E112" s="148" t="s">
        <v>10</v>
      </c>
      <c r="F112" s="16">
        <f>'joueurs  '!F113</f>
        <v>12.4</v>
      </c>
      <c r="G112" s="80" t="s">
        <v>190</v>
      </c>
      <c r="H112" s="204">
        <v>516537241</v>
      </c>
      <c r="I112" s="141" t="str">
        <f t="shared" si="15"/>
        <v>H1</v>
      </c>
      <c r="J112" s="5">
        <f>'Feuille saisie score '!J113</f>
        <v>13</v>
      </c>
      <c r="K112" s="5">
        <f>'Feuille saisie score '!K113</f>
        <v>21</v>
      </c>
      <c r="L112" s="5">
        <f>'Feuille saisie score '!L113</f>
        <v>19</v>
      </c>
      <c r="M112" s="5">
        <f>'Feuille saisie score '!M113</f>
        <v>32</v>
      </c>
      <c r="N112" s="5">
        <f t="shared" si="9"/>
        <v>53</v>
      </c>
      <c r="R112" t="str">
        <f t="shared" si="13"/>
        <v/>
      </c>
    </row>
    <row r="113" spans="1:20" ht="16.5" thickBot="1">
      <c r="A113" s="172" t="s">
        <v>55</v>
      </c>
      <c r="B113" s="172" t="s">
        <v>56</v>
      </c>
      <c r="C113" s="5" t="str">
        <f t="shared" si="14"/>
        <v>CHENOUNA  Rachel</v>
      </c>
      <c r="D113" s="186" t="s">
        <v>9</v>
      </c>
      <c r="E113" s="10" t="s">
        <v>19</v>
      </c>
      <c r="F113" s="16">
        <f>'joueurs  '!F29</f>
        <v>40.4</v>
      </c>
      <c r="G113" s="163" t="s">
        <v>14</v>
      </c>
      <c r="H113" s="192">
        <v>42104315</v>
      </c>
      <c r="I113" s="141" t="str">
        <f t="shared" si="15"/>
        <v>F2</v>
      </c>
      <c r="J113" s="5">
        <f>'Feuille saisie score '!J29</f>
        <v>4</v>
      </c>
      <c r="K113" s="5">
        <f>'Feuille saisie score '!K29</f>
        <v>27</v>
      </c>
      <c r="L113" s="5">
        <f>'Feuille saisie score '!L29</f>
        <v>5</v>
      </c>
      <c r="M113" s="5">
        <f>'Feuille saisie score '!M29</f>
        <v>22</v>
      </c>
      <c r="N113" s="5">
        <f t="shared" si="9"/>
        <v>49</v>
      </c>
      <c r="Q113" s="238"/>
      <c r="R113" s="239" t="str">
        <f t="shared" si="13"/>
        <v/>
      </c>
    </row>
    <row r="114" spans="1:20" ht="15.75" hidden="1" thickBot="1">
      <c r="A114" s="172" t="s">
        <v>147</v>
      </c>
      <c r="B114" s="172" t="s">
        <v>99</v>
      </c>
      <c r="C114" s="5" t="str">
        <f t="shared" si="14"/>
        <v>MONOT Pierre</v>
      </c>
      <c r="D114" s="186" t="s">
        <v>9</v>
      </c>
      <c r="E114" s="144" t="s">
        <v>10</v>
      </c>
      <c r="F114" s="16">
        <f>'joueurs  '!F115</f>
        <v>14.7</v>
      </c>
      <c r="G114" s="35" t="s">
        <v>139</v>
      </c>
      <c r="H114" s="192">
        <v>529325357</v>
      </c>
      <c r="I114" s="141" t="str">
        <f t="shared" si="15"/>
        <v>H1</v>
      </c>
      <c r="J114" s="5">
        <f>'Feuille saisie score '!J115</f>
        <v>9</v>
      </c>
      <c r="K114" s="5">
        <f>'Feuille saisie score '!K115</f>
        <v>23</v>
      </c>
      <c r="L114" s="5">
        <f>'Feuille saisie score '!L115</f>
        <v>14</v>
      </c>
      <c r="M114" s="5">
        <f>'Feuille saisie score '!M115</f>
        <v>25</v>
      </c>
      <c r="N114" s="5">
        <f t="shared" si="9"/>
        <v>48</v>
      </c>
      <c r="R114" t="str">
        <f t="shared" si="13"/>
        <v/>
      </c>
    </row>
    <row r="115" spans="1:20" ht="16.5" hidden="1" thickBot="1">
      <c r="A115" s="173" t="s">
        <v>169</v>
      </c>
      <c r="B115" s="173" t="s">
        <v>170</v>
      </c>
      <c r="C115" s="5" t="str">
        <f t="shared" si="14"/>
        <v>MOREL PHILIPPE</v>
      </c>
      <c r="D115" s="187" t="s">
        <v>9</v>
      </c>
      <c r="E115" s="147" t="s">
        <v>10</v>
      </c>
      <c r="F115" s="16">
        <f>'joueurs  '!F116</f>
        <v>24</v>
      </c>
      <c r="G115" s="74" t="s">
        <v>156</v>
      </c>
      <c r="H115" s="199" t="s">
        <v>171</v>
      </c>
      <c r="I115" s="141" t="str">
        <f t="shared" si="15"/>
        <v>H2</v>
      </c>
      <c r="J115" s="5">
        <f>'Feuille saisie score '!J116</f>
        <v>15</v>
      </c>
      <c r="K115" s="5">
        <f>'Feuille saisie score '!K116</f>
        <v>37</v>
      </c>
      <c r="L115" s="5">
        <f>'Feuille saisie score '!L116</f>
        <v>9</v>
      </c>
      <c r="M115" s="5">
        <f>'Feuille saisie score '!M116</f>
        <v>32</v>
      </c>
      <c r="N115" s="5">
        <f t="shared" si="9"/>
        <v>69</v>
      </c>
      <c r="R115" t="str">
        <f t="shared" si="13"/>
        <v/>
      </c>
    </row>
    <row r="116" spans="1:20" ht="15.75" hidden="1" thickBot="1">
      <c r="A116" s="172" t="s">
        <v>387</v>
      </c>
      <c r="B116" s="172" t="s">
        <v>388</v>
      </c>
      <c r="C116" s="5" t="str">
        <f t="shared" si="14"/>
        <v>MORFIN ALAIN</v>
      </c>
      <c r="D116" s="157" t="s">
        <v>22</v>
      </c>
      <c r="E116" s="157" t="s">
        <v>10</v>
      </c>
      <c r="F116" s="16">
        <f>'joueurs  '!F117</f>
        <v>18.2</v>
      </c>
      <c r="G116" s="169" t="s">
        <v>384</v>
      </c>
      <c r="H116" s="197" t="s">
        <v>389</v>
      </c>
      <c r="I116" s="141" t="str">
        <f t="shared" si="15"/>
        <v>H2</v>
      </c>
      <c r="J116" s="5">
        <f>'Feuille saisie score '!J117</f>
        <v>14</v>
      </c>
      <c r="K116" s="5">
        <f>'Feuille saisie score '!K117</f>
        <v>31</v>
      </c>
      <c r="L116" s="5">
        <f>'Feuille saisie score '!L117</f>
        <v>20</v>
      </c>
      <c r="M116" s="5">
        <f>'Feuille saisie score '!M117</f>
        <v>40</v>
      </c>
      <c r="N116" s="5">
        <f t="shared" si="9"/>
        <v>71</v>
      </c>
      <c r="R116" t="str">
        <f t="shared" si="13"/>
        <v/>
      </c>
    </row>
    <row r="117" spans="1:20" ht="16.5" thickBot="1">
      <c r="A117" s="172" t="s">
        <v>17</v>
      </c>
      <c r="B117" s="172" t="s">
        <v>18</v>
      </c>
      <c r="C117" s="5" t="str">
        <f t="shared" si="14"/>
        <v>FOUASSEAU-QUERBES Pascale</v>
      </c>
      <c r="D117" s="186" t="s">
        <v>9</v>
      </c>
      <c r="E117" s="10" t="s">
        <v>19</v>
      </c>
      <c r="F117" s="16">
        <f>'joueurs  '!F62</f>
        <v>54</v>
      </c>
      <c r="G117" s="163" t="s">
        <v>14</v>
      </c>
      <c r="H117" s="196">
        <v>44444355</v>
      </c>
      <c r="I117" s="141" t="str">
        <f t="shared" si="15"/>
        <v>F2</v>
      </c>
      <c r="J117" s="5">
        <f>'Feuille saisie score '!J62</f>
        <v>0</v>
      </c>
      <c r="K117" s="5">
        <f>'Feuille saisie score '!K62</f>
        <v>15</v>
      </c>
      <c r="L117" s="5">
        <f>'Feuille saisie score '!L62</f>
        <v>0</v>
      </c>
      <c r="M117" s="5">
        <f>'Feuille saisie score '!M62</f>
        <v>5</v>
      </c>
      <c r="N117" s="5">
        <f t="shared" si="9"/>
        <v>20</v>
      </c>
      <c r="P117" s="235" t="str">
        <f>G117</f>
        <v xml:space="preserve">CEIDF  </v>
      </c>
      <c r="Q117" s="244">
        <f>N109+N113+N117</f>
        <v>147</v>
      </c>
      <c r="R117" s="240">
        <f t="shared" si="13"/>
        <v>3</v>
      </c>
      <c r="T117" s="238">
        <f>MAX(N109,N113,N117)</f>
        <v>78</v>
      </c>
    </row>
    <row r="118" spans="1:20" hidden="1">
      <c r="A118" s="172" t="s">
        <v>51</v>
      </c>
      <c r="B118" s="172" t="s">
        <v>52</v>
      </c>
      <c r="C118" s="5" t="str">
        <f t="shared" si="14"/>
        <v>MOSTEFAI Jean-claude</v>
      </c>
      <c r="D118" s="186" t="s">
        <v>9</v>
      </c>
      <c r="E118" s="10" t="s">
        <v>10</v>
      </c>
      <c r="F118" s="16">
        <f>'joueurs  '!F119</f>
        <v>27</v>
      </c>
      <c r="G118" s="163" t="s">
        <v>14</v>
      </c>
      <c r="H118" s="192">
        <v>531707074</v>
      </c>
      <c r="I118" s="141" t="str">
        <f t="shared" si="15"/>
        <v>H3</v>
      </c>
      <c r="J118" s="5">
        <f>'Feuille saisie score '!J119</f>
        <v>11</v>
      </c>
      <c r="K118" s="5">
        <f>'Feuille saisie score '!K119</f>
        <v>33</v>
      </c>
      <c r="L118" s="5">
        <f>'Feuille saisie score '!L119</f>
        <v>9</v>
      </c>
      <c r="M118" s="5">
        <f>'Feuille saisie score '!M119</f>
        <v>32</v>
      </c>
      <c r="N118" s="5">
        <f t="shared" si="9"/>
        <v>65</v>
      </c>
      <c r="R118" t="str">
        <f t="shared" si="13"/>
        <v/>
      </c>
    </row>
    <row r="119" spans="1:20" hidden="1">
      <c r="A119" s="174" t="s">
        <v>140</v>
      </c>
      <c r="B119" s="174" t="s">
        <v>141</v>
      </c>
      <c r="C119" s="5" t="str">
        <f t="shared" si="14"/>
        <v>MOUNIER Frédéric</v>
      </c>
      <c r="D119" s="186" t="s">
        <v>9</v>
      </c>
      <c r="E119" s="144" t="s">
        <v>10</v>
      </c>
      <c r="F119" s="16">
        <f>'joueurs  '!F120</f>
        <v>14.2</v>
      </c>
      <c r="G119" s="35" t="s">
        <v>139</v>
      </c>
      <c r="H119" s="192">
        <v>510679233</v>
      </c>
      <c r="I119" s="141" t="str">
        <f t="shared" si="15"/>
        <v>H1</v>
      </c>
      <c r="J119" s="5">
        <f>'Feuille saisie score '!J120</f>
        <v>13</v>
      </c>
      <c r="K119" s="5">
        <f>'Feuille saisie score '!K120</f>
        <v>23</v>
      </c>
      <c r="L119" s="5">
        <f>'Feuille saisie score '!L120</f>
        <v>17</v>
      </c>
      <c r="M119" s="5">
        <f>'Feuille saisie score '!M120</f>
        <v>30</v>
      </c>
      <c r="N119" s="5">
        <f t="shared" si="9"/>
        <v>53</v>
      </c>
      <c r="R119" t="str">
        <f t="shared" si="13"/>
        <v/>
      </c>
    </row>
    <row r="120" spans="1:20" hidden="1">
      <c r="A120" s="172" t="s">
        <v>237</v>
      </c>
      <c r="B120" s="172" t="s">
        <v>238</v>
      </c>
      <c r="C120" s="5" t="str">
        <f t="shared" si="14"/>
        <v>NICOLAS Alain</v>
      </c>
      <c r="D120" s="186" t="s">
        <v>9</v>
      </c>
      <c r="E120" s="62" t="s">
        <v>10</v>
      </c>
      <c r="F120" s="16">
        <f>'joueurs  '!F121</f>
        <v>23.4</v>
      </c>
      <c r="G120" s="61" t="s">
        <v>228</v>
      </c>
      <c r="H120" s="194">
        <v>522005321</v>
      </c>
      <c r="I120" s="141" t="str">
        <f t="shared" si="15"/>
        <v>H2</v>
      </c>
      <c r="J120" s="5">
        <f>'Feuille saisie score '!J121</f>
        <v>12</v>
      </c>
      <c r="K120" s="5">
        <f>'Feuille saisie score '!K121</f>
        <v>31</v>
      </c>
      <c r="L120" s="5">
        <f>'Feuille saisie score '!L121</f>
        <v>4</v>
      </c>
      <c r="M120" s="5">
        <f>'Feuille saisie score '!M121</f>
        <v>20</v>
      </c>
      <c r="N120" s="5">
        <f t="shared" ref="N120:N169" si="16">K120+M120</f>
        <v>51</v>
      </c>
      <c r="R120" t="str">
        <f t="shared" si="13"/>
        <v/>
      </c>
    </row>
    <row r="121" spans="1:20" hidden="1">
      <c r="A121" s="172" t="s">
        <v>326</v>
      </c>
      <c r="B121" s="172" t="s">
        <v>238</v>
      </c>
      <c r="C121" s="5" t="str">
        <f t="shared" si="14"/>
        <v>NUGUES Alain</v>
      </c>
      <c r="D121" s="186" t="s">
        <v>9</v>
      </c>
      <c r="E121" s="144" t="s">
        <v>10</v>
      </c>
      <c r="F121" s="16">
        <f>'joueurs  '!F122</f>
        <v>38.6</v>
      </c>
      <c r="G121" s="35" t="s">
        <v>323</v>
      </c>
      <c r="H121" s="192">
        <v>44021187</v>
      </c>
      <c r="I121" s="141" t="str">
        <f t="shared" si="15"/>
        <v>H3</v>
      </c>
      <c r="J121" s="5">
        <f>'Feuille saisie score '!J122</f>
        <v>2</v>
      </c>
      <c r="K121" s="5">
        <f>'Feuille saisie score '!K122</f>
        <v>25</v>
      </c>
      <c r="L121" s="5">
        <f>'Feuille saisie score '!L122</f>
        <v>5</v>
      </c>
      <c r="M121" s="5">
        <f>'Feuille saisie score '!M122</f>
        <v>30</v>
      </c>
      <c r="N121" s="5">
        <f t="shared" si="16"/>
        <v>55</v>
      </c>
      <c r="R121" t="str">
        <f t="shared" si="13"/>
        <v/>
      </c>
    </row>
    <row r="122" spans="1:20" hidden="1">
      <c r="A122" s="174" t="s">
        <v>326</v>
      </c>
      <c r="B122" s="174" t="s">
        <v>327</v>
      </c>
      <c r="C122" s="5" t="str">
        <f t="shared" si="14"/>
        <v>NUGUES Françoise</v>
      </c>
      <c r="D122" s="144" t="s">
        <v>22</v>
      </c>
      <c r="E122" s="144" t="s">
        <v>19</v>
      </c>
      <c r="F122" s="16">
        <f>'joueurs  '!F123</f>
        <v>24.3</v>
      </c>
      <c r="G122" s="35" t="s">
        <v>323</v>
      </c>
      <c r="H122" s="192">
        <v>44022185</v>
      </c>
      <c r="I122" s="141" t="str">
        <f t="shared" si="15"/>
        <v>F1</v>
      </c>
      <c r="J122" s="5">
        <f>'Feuille saisie score '!J123</f>
        <v>7</v>
      </c>
      <c r="K122" s="5">
        <f>'Feuille saisie score '!K123</f>
        <v>23</v>
      </c>
      <c r="L122" s="5">
        <f>'Feuille saisie score '!L123</f>
        <v>8</v>
      </c>
      <c r="M122" s="5">
        <f>'Feuille saisie score '!M123</f>
        <v>24</v>
      </c>
      <c r="N122" s="5">
        <f t="shared" si="16"/>
        <v>47</v>
      </c>
      <c r="R122" t="str">
        <f t="shared" si="13"/>
        <v/>
      </c>
    </row>
    <row r="123" spans="1:20" hidden="1">
      <c r="A123" s="174" t="s">
        <v>339</v>
      </c>
      <c r="B123" s="174" t="s">
        <v>340</v>
      </c>
      <c r="C123" s="5" t="str">
        <f t="shared" si="14"/>
        <v>PARISSE JEAN-LOUIS</v>
      </c>
      <c r="D123" s="186" t="s">
        <v>9</v>
      </c>
      <c r="E123" s="145" t="s">
        <v>10</v>
      </c>
      <c r="F123" s="16">
        <f>'joueurs  '!F124</f>
        <v>16</v>
      </c>
      <c r="G123" s="89" t="s">
        <v>341</v>
      </c>
      <c r="H123" s="192">
        <v>44719097</v>
      </c>
      <c r="I123" s="141" t="str">
        <f t="shared" si="15"/>
        <v>H2</v>
      </c>
      <c r="J123" s="5">
        <f>'Feuille saisie score '!J124</f>
        <v>12</v>
      </c>
      <c r="K123" s="5">
        <f>'Feuille saisie score '!K124</f>
        <v>24</v>
      </c>
      <c r="L123" s="5">
        <f>'Feuille saisie score '!L124</f>
        <v>21</v>
      </c>
      <c r="M123" s="5">
        <f>'Feuille saisie score '!M124</f>
        <v>37</v>
      </c>
      <c r="N123" s="5">
        <f t="shared" si="16"/>
        <v>61</v>
      </c>
      <c r="R123" t="str">
        <f t="shared" si="13"/>
        <v/>
      </c>
    </row>
    <row r="124" spans="1:20" ht="16.5" thickBot="1">
      <c r="A124" s="176" t="s">
        <v>158</v>
      </c>
      <c r="B124" s="176" t="s">
        <v>162</v>
      </c>
      <c r="C124" s="5" t="str">
        <f t="shared" si="14"/>
        <v>DEPARDIEU LINDA</v>
      </c>
      <c r="D124" s="187" t="s">
        <v>9</v>
      </c>
      <c r="E124" s="147" t="s">
        <v>19</v>
      </c>
      <c r="F124" s="16">
        <f>'joueurs  '!F51</f>
        <v>21.3</v>
      </c>
      <c r="G124" s="74" t="s">
        <v>156</v>
      </c>
      <c r="H124" s="200" t="s">
        <v>164</v>
      </c>
      <c r="I124" s="141" t="str">
        <f t="shared" si="15"/>
        <v>F1</v>
      </c>
      <c r="J124" s="5">
        <f>'Feuille saisie score '!J51</f>
        <v>12</v>
      </c>
      <c r="K124" s="5">
        <f>'Feuille saisie score '!K51</f>
        <v>32</v>
      </c>
      <c r="L124" s="5">
        <f>'Feuille saisie score '!L51</f>
        <v>17</v>
      </c>
      <c r="M124" s="5">
        <f>'Feuille saisie score '!M51</f>
        <v>36</v>
      </c>
      <c r="N124" s="5">
        <f t="shared" si="16"/>
        <v>68</v>
      </c>
      <c r="Q124" s="238"/>
      <c r="R124" s="239" t="str">
        <f t="shared" si="13"/>
        <v/>
      </c>
    </row>
    <row r="125" spans="1:20" ht="16.5" thickBot="1">
      <c r="A125" s="175" t="s">
        <v>183</v>
      </c>
      <c r="B125" s="175" t="s">
        <v>184</v>
      </c>
      <c r="C125" s="5" t="str">
        <f t="shared" si="14"/>
        <v>ROUGER ISABELLE</v>
      </c>
      <c r="D125" s="187" t="s">
        <v>9</v>
      </c>
      <c r="E125" s="147" t="s">
        <v>19</v>
      </c>
      <c r="F125" s="16">
        <f>'joueurs  '!F149</f>
        <v>23.6</v>
      </c>
      <c r="G125" s="74" t="s">
        <v>156</v>
      </c>
      <c r="H125" s="200" t="s">
        <v>186</v>
      </c>
      <c r="I125" s="141" t="str">
        <f t="shared" si="15"/>
        <v>F1</v>
      </c>
      <c r="J125" s="5">
        <f>'Feuille saisie score '!J149</f>
        <v>9</v>
      </c>
      <c r="K125" s="5">
        <f>'Feuille saisie score '!K149</f>
        <v>28</v>
      </c>
      <c r="L125" s="5">
        <f>'Feuille saisie score '!L149</f>
        <v>17</v>
      </c>
      <c r="M125" s="5">
        <f>'Feuille saisie score '!M149</f>
        <v>36</v>
      </c>
      <c r="N125" s="5">
        <f t="shared" si="16"/>
        <v>64</v>
      </c>
      <c r="P125" s="235" t="str">
        <f>G125</f>
        <v xml:space="preserve">CELC </v>
      </c>
      <c r="Q125" s="244">
        <f>N124+N125</f>
        <v>132</v>
      </c>
      <c r="R125" s="240">
        <f t="shared" si="13"/>
        <v>7</v>
      </c>
      <c r="S125" s="284" t="s">
        <v>499</v>
      </c>
      <c r="T125" s="238">
        <f>MAX(N124,N125)</f>
        <v>68</v>
      </c>
    </row>
    <row r="126" spans="1:20" hidden="1">
      <c r="A126" s="172" t="s">
        <v>142</v>
      </c>
      <c r="B126" s="172" t="s">
        <v>144</v>
      </c>
      <c r="C126" s="5" t="str">
        <f t="shared" si="14"/>
        <v>PAUGAM Loic</v>
      </c>
      <c r="D126" s="186" t="s">
        <v>9</v>
      </c>
      <c r="E126" s="144" t="s">
        <v>10</v>
      </c>
      <c r="F126" s="16">
        <f>'joueurs  '!F127</f>
        <v>27.2</v>
      </c>
      <c r="G126" s="35" t="s">
        <v>139</v>
      </c>
      <c r="H126" s="192">
        <v>513245099</v>
      </c>
      <c r="I126" s="141" t="str">
        <f t="shared" si="15"/>
        <v>H3</v>
      </c>
      <c r="J126" s="5">
        <f>'Feuille saisie score '!J127</f>
        <v>16</v>
      </c>
      <c r="K126" s="5">
        <f>'Feuille saisie score '!K127</f>
        <v>45</v>
      </c>
      <c r="L126" s="5">
        <f>'Feuille saisie score '!L127</f>
        <v>14</v>
      </c>
      <c r="M126" s="5">
        <f>'Feuille saisie score '!M127</f>
        <v>39</v>
      </c>
      <c r="N126" s="5">
        <f t="shared" si="16"/>
        <v>84</v>
      </c>
      <c r="R126" t="str">
        <f t="shared" si="13"/>
        <v/>
      </c>
    </row>
    <row r="127" spans="1:20" hidden="1">
      <c r="A127" s="172" t="s">
        <v>359</v>
      </c>
      <c r="B127" s="172" t="s">
        <v>159</v>
      </c>
      <c r="C127" s="5" t="str">
        <f t="shared" si="14"/>
        <v>PEAULT FRANCK</v>
      </c>
      <c r="D127" s="186" t="s">
        <v>9</v>
      </c>
      <c r="E127" s="145" t="s">
        <v>10</v>
      </c>
      <c r="F127" s="16">
        <f>'joueurs  '!F128</f>
        <v>8.4</v>
      </c>
      <c r="G127" s="89" t="s">
        <v>341</v>
      </c>
      <c r="H127" s="192">
        <v>521429152</v>
      </c>
      <c r="I127" s="141" t="str">
        <f t="shared" si="15"/>
        <v>H1</v>
      </c>
      <c r="J127" s="5">
        <f>'Feuille saisie score '!J128</f>
        <v>19</v>
      </c>
      <c r="K127" s="5">
        <f>'Feuille saisie score '!K128</f>
        <v>30</v>
      </c>
      <c r="L127" s="5">
        <f>'Feuille saisie score '!L128</f>
        <v>25</v>
      </c>
      <c r="M127" s="5">
        <f>'Feuille saisie score '!M128</f>
        <v>35</v>
      </c>
      <c r="N127" s="5">
        <f t="shared" si="16"/>
        <v>65</v>
      </c>
      <c r="R127" t="str">
        <f t="shared" si="13"/>
        <v/>
      </c>
    </row>
    <row r="128" spans="1:20" hidden="1">
      <c r="A128" s="172" t="s">
        <v>224</v>
      </c>
      <c r="B128" s="172" t="s">
        <v>225</v>
      </c>
      <c r="C128" s="5" t="str">
        <f t="shared" si="14"/>
        <v>PENIN Nicolas</v>
      </c>
      <c r="D128" s="186" t="s">
        <v>9</v>
      </c>
      <c r="E128" s="149" t="s">
        <v>10</v>
      </c>
      <c r="F128" s="16">
        <f>'joueurs  '!F129</f>
        <v>27.8</v>
      </c>
      <c r="G128" s="57" t="s">
        <v>213</v>
      </c>
      <c r="H128" s="192">
        <v>531464238</v>
      </c>
      <c r="I128" s="141" t="str">
        <f t="shared" si="15"/>
        <v>H3</v>
      </c>
      <c r="J128" s="5">
        <f>'Feuille saisie score '!J129</f>
        <v>5</v>
      </c>
      <c r="K128" s="5">
        <f>'Feuille saisie score '!K129</f>
        <v>19</v>
      </c>
      <c r="L128" s="5">
        <f>'Feuille saisie score '!L129</f>
        <v>0</v>
      </c>
      <c r="M128" s="5">
        <f>'Feuille saisie score '!M129</f>
        <v>0</v>
      </c>
      <c r="N128" s="5">
        <f t="shared" si="16"/>
        <v>19</v>
      </c>
      <c r="R128" t="str">
        <f t="shared" si="13"/>
        <v/>
      </c>
    </row>
    <row r="129" spans="1:18" hidden="1">
      <c r="A129" s="172" t="s">
        <v>395</v>
      </c>
      <c r="B129" s="172" t="s">
        <v>396</v>
      </c>
      <c r="C129" s="5" t="str">
        <f t="shared" si="14"/>
        <v>PESTA Jonathan</v>
      </c>
      <c r="D129" s="186" t="s">
        <v>9</v>
      </c>
      <c r="E129" s="95" t="s">
        <v>10</v>
      </c>
      <c r="F129" s="16">
        <f>'joueurs  '!F130</f>
        <v>24.1</v>
      </c>
      <c r="G129" s="14" t="s">
        <v>391</v>
      </c>
      <c r="H129" s="172">
        <v>44509307</v>
      </c>
      <c r="I129" s="141" t="str">
        <f t="shared" si="15"/>
        <v>H2</v>
      </c>
      <c r="J129" s="5">
        <f>'Feuille saisie score '!J130</f>
        <v>9</v>
      </c>
      <c r="K129" s="5">
        <f>'Feuille saisie score '!K130</f>
        <v>23</v>
      </c>
      <c r="L129" s="5">
        <f>'Feuille saisie score '!L130</f>
        <v>3</v>
      </c>
      <c r="M129" s="5">
        <f>'Feuille saisie score '!M130</f>
        <v>20</v>
      </c>
      <c r="N129" s="5">
        <f t="shared" si="16"/>
        <v>43</v>
      </c>
      <c r="R129" t="str">
        <f t="shared" si="13"/>
        <v/>
      </c>
    </row>
    <row r="130" spans="1:18" hidden="1">
      <c r="A130" s="174" t="s">
        <v>137</v>
      </c>
      <c r="B130" s="174" t="s">
        <v>102</v>
      </c>
      <c r="C130" s="5" t="str">
        <f t="shared" si="14"/>
        <v>PETIOT Jérôme</v>
      </c>
      <c r="D130" s="186" t="s">
        <v>9</v>
      </c>
      <c r="E130" s="143" t="s">
        <v>10</v>
      </c>
      <c r="F130" s="16">
        <f>'joueurs  '!F131</f>
        <v>25.4</v>
      </c>
      <c r="G130" s="32" t="s">
        <v>128</v>
      </c>
      <c r="H130" s="192">
        <v>535805193</v>
      </c>
      <c r="I130" s="141" t="str">
        <f t="shared" si="15"/>
        <v>H3</v>
      </c>
      <c r="J130" s="5">
        <f>'Feuille saisie score '!J131</f>
        <v>7</v>
      </c>
      <c r="K130" s="5">
        <f>'Feuille saisie score '!K131</f>
        <v>19</v>
      </c>
      <c r="L130" s="5">
        <f>'Feuille saisie score '!L131</f>
        <v>5</v>
      </c>
      <c r="M130" s="5">
        <f>'Feuille saisie score '!M131</f>
        <v>20</v>
      </c>
      <c r="N130" s="5">
        <f t="shared" si="16"/>
        <v>39</v>
      </c>
      <c r="R130" t="str">
        <f t="shared" si="13"/>
        <v/>
      </c>
    </row>
    <row r="131" spans="1:18" hidden="1">
      <c r="A131" s="172" t="s">
        <v>397</v>
      </c>
      <c r="B131" s="172" t="s">
        <v>398</v>
      </c>
      <c r="C131" s="5" t="str">
        <f t="shared" ref="C131:C159" si="17">A131&amp;" "&amp;B131</f>
        <v>PETITFRERE Olivier</v>
      </c>
      <c r="D131" s="186" t="s">
        <v>9</v>
      </c>
      <c r="E131" s="95" t="s">
        <v>10</v>
      </c>
      <c r="F131" s="16">
        <f>'joueurs  '!F132</f>
        <v>14.5</v>
      </c>
      <c r="G131" s="14" t="s">
        <v>391</v>
      </c>
      <c r="H131" s="172">
        <v>536829228</v>
      </c>
      <c r="I131" s="141" t="str">
        <f t="shared" ref="I131:I159" si="18">IF(E131="H",IF(F131&lt;15.5,"H1",IF(F131&lt;24.5,"H2","H3")),IF(E131="F",IF(F131&lt;24.5,"F1","F2"),""))</f>
        <v>H1</v>
      </c>
      <c r="J131" s="5">
        <f>'Feuille saisie score '!J132</f>
        <v>17</v>
      </c>
      <c r="K131" s="5">
        <f>'Feuille saisie score '!K132</f>
        <v>30</v>
      </c>
      <c r="L131" s="5">
        <f>'Feuille saisie score '!L132</f>
        <v>23</v>
      </c>
      <c r="M131" s="5">
        <f>'Feuille saisie score '!M132</f>
        <v>37</v>
      </c>
      <c r="N131" s="5">
        <f t="shared" si="16"/>
        <v>67</v>
      </c>
      <c r="R131" t="str">
        <f t="shared" ref="R131:R162" si="19">IF(Q131="","",RANK(Q131,$Q$3:$Q$169,0))</f>
        <v/>
      </c>
    </row>
    <row r="132" spans="1:18" hidden="1">
      <c r="A132" s="172" t="s">
        <v>286</v>
      </c>
      <c r="B132" s="172" t="s">
        <v>287</v>
      </c>
      <c r="C132" s="5" t="str">
        <f t="shared" si="17"/>
        <v>PICARD christophe</v>
      </c>
      <c r="D132" s="186" t="s">
        <v>9</v>
      </c>
      <c r="E132" s="152" t="s">
        <v>10</v>
      </c>
      <c r="F132" s="16">
        <f>'joueurs  '!F133</f>
        <v>28.9</v>
      </c>
      <c r="G132" s="74" t="s">
        <v>276</v>
      </c>
      <c r="H132" s="192">
        <v>512647120</v>
      </c>
      <c r="I132" s="141" t="str">
        <f t="shared" si="18"/>
        <v>H3</v>
      </c>
      <c r="J132" s="5">
        <f>'Feuille saisie score '!J133</f>
        <v>5</v>
      </c>
      <c r="K132" s="5">
        <f>'Feuille saisie score '!K133</f>
        <v>27</v>
      </c>
      <c r="L132" s="5">
        <f>'Feuille saisie score '!L133</f>
        <v>7</v>
      </c>
      <c r="M132" s="5">
        <f>'Feuille saisie score '!M133</f>
        <v>31</v>
      </c>
      <c r="N132" s="5">
        <f t="shared" si="16"/>
        <v>58</v>
      </c>
      <c r="R132" t="str">
        <f t="shared" si="19"/>
        <v/>
      </c>
    </row>
    <row r="133" spans="1:18" hidden="1">
      <c r="A133" s="174" t="s">
        <v>382</v>
      </c>
      <c r="B133" s="174" t="s">
        <v>383</v>
      </c>
      <c r="C133" s="5" t="str">
        <f t="shared" si="17"/>
        <v>PIERRE  HERVE</v>
      </c>
      <c r="D133" s="186" t="s">
        <v>9</v>
      </c>
      <c r="E133" s="157" t="s">
        <v>10</v>
      </c>
      <c r="F133" s="16">
        <f>'joueurs  '!F134</f>
        <v>17.5</v>
      </c>
      <c r="G133" s="169" t="s">
        <v>384</v>
      </c>
      <c r="H133" s="197" t="s">
        <v>385</v>
      </c>
      <c r="I133" s="141" t="str">
        <f t="shared" si="18"/>
        <v>H2</v>
      </c>
      <c r="J133" s="5">
        <f>'Feuille saisie score '!J134</f>
        <v>18</v>
      </c>
      <c r="K133" s="5">
        <f>'Feuille saisie score '!K134</f>
        <v>34</v>
      </c>
      <c r="L133" s="5">
        <f>'Feuille saisie score '!L134</f>
        <v>19</v>
      </c>
      <c r="M133" s="5">
        <f>'Feuille saisie score '!M134</f>
        <v>37</v>
      </c>
      <c r="N133" s="5">
        <f t="shared" si="16"/>
        <v>71</v>
      </c>
      <c r="R133" t="str">
        <f t="shared" si="19"/>
        <v/>
      </c>
    </row>
    <row r="134" spans="1:18" hidden="1">
      <c r="A134" s="172" t="s">
        <v>251</v>
      </c>
      <c r="B134" s="172" t="s">
        <v>44</v>
      </c>
      <c r="C134" s="5" t="str">
        <f t="shared" si="17"/>
        <v>POULALION Fabrice</v>
      </c>
      <c r="D134" s="186" t="s">
        <v>9</v>
      </c>
      <c r="E134" s="150" t="s">
        <v>10</v>
      </c>
      <c r="F134" s="16">
        <f>'joueurs  '!F135</f>
        <v>15</v>
      </c>
      <c r="G134" s="66" t="s">
        <v>244</v>
      </c>
      <c r="H134" s="201">
        <v>522013330</v>
      </c>
      <c r="I134" s="141" t="str">
        <f t="shared" si="18"/>
        <v>H1</v>
      </c>
      <c r="J134" s="5">
        <f>'Feuille saisie score '!J135</f>
        <v>17</v>
      </c>
      <c r="K134" s="5">
        <f>'Feuille saisie score '!K135</f>
        <v>30</v>
      </c>
      <c r="L134" s="5">
        <f>'Feuille saisie score '!L135</f>
        <v>19</v>
      </c>
      <c r="M134" s="5">
        <f>'Feuille saisie score '!M135</f>
        <v>34</v>
      </c>
      <c r="N134" s="5">
        <f t="shared" si="16"/>
        <v>64</v>
      </c>
      <c r="R134" t="str">
        <f t="shared" si="19"/>
        <v/>
      </c>
    </row>
    <row r="135" spans="1:18" hidden="1">
      <c r="A135" s="172" t="s">
        <v>318</v>
      </c>
      <c r="B135" s="172" t="s">
        <v>319</v>
      </c>
      <c r="C135" s="5" t="str">
        <f t="shared" si="17"/>
        <v>PRADERE GUILLAUME</v>
      </c>
      <c r="D135" s="186" t="s">
        <v>9</v>
      </c>
      <c r="E135" s="154" t="s">
        <v>10</v>
      </c>
      <c r="F135" s="16">
        <f>'joueurs  '!F136</f>
        <v>14.4</v>
      </c>
      <c r="G135" s="80" t="s">
        <v>306</v>
      </c>
      <c r="H135" s="195" t="s">
        <v>320</v>
      </c>
      <c r="I135" s="141" t="str">
        <f t="shared" si="18"/>
        <v>H1</v>
      </c>
      <c r="J135" s="5">
        <f>'Feuille saisie score '!J136</f>
        <v>20</v>
      </c>
      <c r="K135" s="5">
        <f>'Feuille saisie score '!K136</f>
        <v>34</v>
      </c>
      <c r="L135" s="5">
        <f>'Feuille saisie score '!L136</f>
        <v>10</v>
      </c>
      <c r="M135" s="5">
        <f>'Feuille saisie score '!M136</f>
        <v>20</v>
      </c>
      <c r="N135" s="5">
        <f t="shared" si="16"/>
        <v>54</v>
      </c>
      <c r="R135" t="str">
        <f t="shared" si="19"/>
        <v/>
      </c>
    </row>
    <row r="136" spans="1:18" hidden="1">
      <c r="A136" s="172" t="s">
        <v>145</v>
      </c>
      <c r="B136" s="172" t="s">
        <v>146</v>
      </c>
      <c r="C136" s="5" t="str">
        <f t="shared" si="17"/>
        <v>PRAUD Michel</v>
      </c>
      <c r="D136" s="186" t="s">
        <v>9</v>
      </c>
      <c r="E136" s="144" t="s">
        <v>10</v>
      </c>
      <c r="F136" s="16">
        <f>'joueurs  '!F137</f>
        <v>39.6</v>
      </c>
      <c r="G136" s="35" t="s">
        <v>139</v>
      </c>
      <c r="H136" s="196">
        <v>43057034</v>
      </c>
      <c r="I136" s="141" t="str">
        <f t="shared" si="18"/>
        <v>H3</v>
      </c>
      <c r="J136" s="5">
        <f>'Feuille saisie score '!J137</f>
        <v>4</v>
      </c>
      <c r="K136" s="5">
        <f>'Feuille saisie score '!K137</f>
        <v>25</v>
      </c>
      <c r="L136" s="5">
        <f>'Feuille saisie score '!L137</f>
        <v>6</v>
      </c>
      <c r="M136" s="5">
        <f>'Feuille saisie score '!M137</f>
        <v>32</v>
      </c>
      <c r="N136" s="5">
        <f t="shared" si="16"/>
        <v>57</v>
      </c>
      <c r="R136" t="str">
        <f t="shared" si="19"/>
        <v/>
      </c>
    </row>
    <row r="137" spans="1:18" hidden="1">
      <c r="A137" s="172" t="s">
        <v>281</v>
      </c>
      <c r="B137" s="172" t="s">
        <v>234</v>
      </c>
      <c r="C137" s="5" t="str">
        <f t="shared" si="17"/>
        <v>PREVOST Vincent</v>
      </c>
      <c r="D137" s="186" t="s">
        <v>9</v>
      </c>
      <c r="E137" s="152" t="s">
        <v>10</v>
      </c>
      <c r="F137" s="16">
        <f>'joueurs  '!F138</f>
        <v>37.799999999999997</v>
      </c>
      <c r="G137" s="74" t="s">
        <v>276</v>
      </c>
      <c r="H137" s="192">
        <v>511512339</v>
      </c>
      <c r="I137" s="141" t="str">
        <f t="shared" si="18"/>
        <v>H3</v>
      </c>
      <c r="J137" s="5">
        <f>'Feuille saisie score '!J138</f>
        <v>1</v>
      </c>
      <c r="K137" s="5">
        <f>'Feuille saisie score '!K138</f>
        <v>24</v>
      </c>
      <c r="L137" s="5">
        <f>'Feuille saisie score '!L138</f>
        <v>3</v>
      </c>
      <c r="M137" s="5">
        <f>'Feuille saisie score '!M138</f>
        <v>33</v>
      </c>
      <c r="N137" s="5">
        <f t="shared" si="16"/>
        <v>57</v>
      </c>
      <c r="R137" t="str">
        <f t="shared" si="19"/>
        <v/>
      </c>
    </row>
    <row r="138" spans="1:18" hidden="1">
      <c r="A138" s="172" t="s">
        <v>20</v>
      </c>
      <c r="B138" s="172" t="s">
        <v>21</v>
      </c>
      <c r="C138" s="5" t="str">
        <f t="shared" si="17"/>
        <v>QUERBES Patrice</v>
      </c>
      <c r="D138" s="10" t="s">
        <v>22</v>
      </c>
      <c r="E138" s="10" t="s">
        <v>10</v>
      </c>
      <c r="F138" s="16">
        <f>'joueurs  '!F139</f>
        <v>39.4</v>
      </c>
      <c r="G138" s="163" t="s">
        <v>14</v>
      </c>
      <c r="H138" s="196">
        <v>44455352</v>
      </c>
      <c r="I138" s="141" t="str">
        <f t="shared" si="18"/>
        <v>H3</v>
      </c>
      <c r="J138" s="5">
        <f>'Feuille saisie score '!J139</f>
        <v>1</v>
      </c>
      <c r="K138" s="5">
        <f>'Feuille saisie score '!K139</f>
        <v>25</v>
      </c>
      <c r="L138" s="5">
        <f>'Feuille saisie score '!L139</f>
        <v>0</v>
      </c>
      <c r="M138" s="5">
        <f>'Feuille saisie score '!M139</f>
        <v>0</v>
      </c>
      <c r="N138" s="5">
        <f t="shared" si="16"/>
        <v>25</v>
      </c>
      <c r="R138" t="str">
        <f t="shared" si="19"/>
        <v/>
      </c>
    </row>
    <row r="139" spans="1:18" hidden="1">
      <c r="A139" s="172" t="s">
        <v>404</v>
      </c>
      <c r="B139" s="172" t="s">
        <v>405</v>
      </c>
      <c r="C139" s="5" t="str">
        <f t="shared" si="17"/>
        <v>RASANJISON Fleury</v>
      </c>
      <c r="D139" s="186" t="s">
        <v>9</v>
      </c>
      <c r="E139" s="98" t="s">
        <v>10</v>
      </c>
      <c r="F139" s="16">
        <f>'joueurs  '!F140</f>
        <v>14.9</v>
      </c>
      <c r="G139" s="87" t="s">
        <v>406</v>
      </c>
      <c r="H139" s="201">
        <v>534037319</v>
      </c>
      <c r="I139" s="141" t="str">
        <f t="shared" si="18"/>
        <v>H1</v>
      </c>
      <c r="J139" s="5">
        <f>'Feuille saisie score '!J140</f>
        <v>20</v>
      </c>
      <c r="K139" s="5">
        <f>'Feuille saisie score '!K140</f>
        <v>36</v>
      </c>
      <c r="L139" s="5">
        <f>'Feuille saisie score '!L140</f>
        <v>16</v>
      </c>
      <c r="M139" s="5">
        <f>'Feuille saisie score '!M140</f>
        <v>29</v>
      </c>
      <c r="N139" s="5">
        <f t="shared" si="16"/>
        <v>65</v>
      </c>
      <c r="R139" t="str">
        <f t="shared" si="19"/>
        <v/>
      </c>
    </row>
    <row r="140" spans="1:18" ht="16.5" thickBot="1">
      <c r="A140" s="172" t="s">
        <v>330</v>
      </c>
      <c r="B140" s="172" t="s">
        <v>331</v>
      </c>
      <c r="C140" s="5" t="str">
        <f t="shared" si="17"/>
        <v>FERRIERES Regine</v>
      </c>
      <c r="D140" s="186" t="s">
        <v>9</v>
      </c>
      <c r="E140" s="144" t="s">
        <v>19</v>
      </c>
      <c r="F140" s="16">
        <f>'joueurs  '!F61</f>
        <v>32.4</v>
      </c>
      <c r="G140" s="35" t="s">
        <v>323</v>
      </c>
      <c r="H140" s="192">
        <v>43526302</v>
      </c>
      <c r="I140" s="141" t="str">
        <f t="shared" si="18"/>
        <v>F2</v>
      </c>
      <c r="J140" s="5">
        <f>'Feuille saisie score '!J61</f>
        <v>5</v>
      </c>
      <c r="K140" s="5">
        <f>'Feuille saisie score '!K61</f>
        <v>30</v>
      </c>
      <c r="L140" s="5">
        <f>'Feuille saisie score '!L61</f>
        <v>1</v>
      </c>
      <c r="M140" s="5">
        <f>'Feuille saisie score '!M61</f>
        <v>20</v>
      </c>
      <c r="N140" s="5">
        <f t="shared" si="16"/>
        <v>50</v>
      </c>
      <c r="Q140" s="238"/>
      <c r="R140" s="239" t="str">
        <f t="shared" si="19"/>
        <v/>
      </c>
    </row>
    <row r="141" spans="1:18" ht="16.5" hidden="1" thickBot="1">
      <c r="A141" s="173" t="s">
        <v>208</v>
      </c>
      <c r="B141" s="173" t="s">
        <v>209</v>
      </c>
      <c r="C141" s="5" t="str">
        <f t="shared" si="17"/>
        <v xml:space="preserve">RENAULT PATRICE </v>
      </c>
      <c r="D141" s="187" t="s">
        <v>9</v>
      </c>
      <c r="E141" s="148" t="s">
        <v>10</v>
      </c>
      <c r="F141" s="16">
        <f>'joueurs  '!F142</f>
        <v>24.1</v>
      </c>
      <c r="G141" s="80" t="s">
        <v>190</v>
      </c>
      <c r="H141" s="192">
        <v>538495219</v>
      </c>
      <c r="I141" s="141" t="str">
        <f t="shared" si="18"/>
        <v>H2</v>
      </c>
      <c r="J141" s="5">
        <f>'Feuille saisie score '!J142</f>
        <v>9</v>
      </c>
      <c r="K141" s="5">
        <f>'Feuille saisie score '!K142</f>
        <v>23</v>
      </c>
      <c r="L141" s="5">
        <f>'Feuille saisie score '!L142</f>
        <v>11</v>
      </c>
      <c r="M141" s="5">
        <f>'Feuille saisie score '!M142</f>
        <v>36</v>
      </c>
      <c r="N141" s="5">
        <f t="shared" si="16"/>
        <v>59</v>
      </c>
      <c r="R141" t="str">
        <f t="shared" si="19"/>
        <v/>
      </c>
    </row>
    <row r="142" spans="1:18" ht="15.75" hidden="1" thickBot="1">
      <c r="A142" s="174" t="s">
        <v>305</v>
      </c>
      <c r="B142" s="174" t="s">
        <v>263</v>
      </c>
      <c r="C142" s="5" t="str">
        <f t="shared" si="17"/>
        <v>REVEL STEPHANE</v>
      </c>
      <c r="D142" s="186" t="s">
        <v>9</v>
      </c>
      <c r="E142" s="154" t="s">
        <v>10</v>
      </c>
      <c r="F142" s="16">
        <f>'joueurs  '!F143</f>
        <v>19.8</v>
      </c>
      <c r="G142" s="80" t="s">
        <v>306</v>
      </c>
      <c r="H142" s="195" t="s">
        <v>307</v>
      </c>
      <c r="I142" s="141" t="str">
        <f t="shared" si="18"/>
        <v>H2</v>
      </c>
      <c r="J142" s="5">
        <f>'Feuille saisie score '!J143</f>
        <v>14</v>
      </c>
      <c r="K142" s="5">
        <f>'Feuille saisie score '!K143</f>
        <v>33</v>
      </c>
      <c r="L142" s="5">
        <f>'Feuille saisie score '!L143</f>
        <v>16</v>
      </c>
      <c r="M142" s="5">
        <f>'Feuille saisie score '!M143</f>
        <v>35</v>
      </c>
      <c r="N142" s="5">
        <f t="shared" si="16"/>
        <v>68</v>
      </c>
      <c r="R142" t="str">
        <f t="shared" si="19"/>
        <v/>
      </c>
    </row>
    <row r="143" spans="1:18" ht="15.75" hidden="1" thickBot="1">
      <c r="A143" s="172" t="s">
        <v>267</v>
      </c>
      <c r="B143" s="172" t="s">
        <v>268</v>
      </c>
      <c r="C143" s="5" t="str">
        <f t="shared" si="17"/>
        <v>REVENU SYLVAIN</v>
      </c>
      <c r="D143" s="186" t="s">
        <v>9</v>
      </c>
      <c r="E143" s="151" t="s">
        <v>10</v>
      </c>
      <c r="F143" s="16">
        <f>'joueurs  '!F144</f>
        <v>22.5</v>
      </c>
      <c r="G143" s="71" t="s">
        <v>264</v>
      </c>
      <c r="H143" s="192">
        <v>547637245</v>
      </c>
      <c r="I143" s="141" t="str">
        <f t="shared" si="18"/>
        <v>H2</v>
      </c>
      <c r="J143" s="5">
        <f>'Feuille saisie score '!J144</f>
        <v>11</v>
      </c>
      <c r="K143" s="5">
        <f>'Feuille saisie score '!K144</f>
        <v>27</v>
      </c>
      <c r="L143" s="5">
        <f>'Feuille saisie score '!L144</f>
        <v>9</v>
      </c>
      <c r="M143" s="5">
        <f>'Feuille saisie score '!M144</f>
        <v>24</v>
      </c>
      <c r="N143" s="5">
        <f t="shared" si="16"/>
        <v>51</v>
      </c>
      <c r="R143" t="str">
        <f t="shared" si="19"/>
        <v/>
      </c>
    </row>
    <row r="144" spans="1:18" ht="15.75" hidden="1" thickBot="1">
      <c r="A144" s="172" t="s">
        <v>267</v>
      </c>
      <c r="B144" s="172" t="s">
        <v>270</v>
      </c>
      <c r="C144" s="5" t="str">
        <f t="shared" si="17"/>
        <v>REVENU LAURA</v>
      </c>
      <c r="D144" s="151" t="s">
        <v>22</v>
      </c>
      <c r="E144" s="151" t="s">
        <v>19</v>
      </c>
      <c r="F144" s="16">
        <f>'joueurs  '!F145</f>
        <v>40.1</v>
      </c>
      <c r="G144" s="71" t="s">
        <v>264</v>
      </c>
      <c r="H144" s="192">
        <v>514130362</v>
      </c>
      <c r="I144" s="141" t="str">
        <f t="shared" si="18"/>
        <v>F2</v>
      </c>
      <c r="J144" s="5">
        <f>'Feuille saisie score '!J145</f>
        <v>6</v>
      </c>
      <c r="K144" s="5">
        <f>'Feuille saisie score '!K145</f>
        <v>31</v>
      </c>
      <c r="L144" s="5">
        <f>'Feuille saisie score '!L145</f>
        <v>7</v>
      </c>
      <c r="M144" s="5">
        <f>'Feuille saisie score '!M145</f>
        <v>20</v>
      </c>
      <c r="N144" s="5">
        <f t="shared" si="16"/>
        <v>51</v>
      </c>
      <c r="R144" t="str">
        <f t="shared" si="19"/>
        <v/>
      </c>
    </row>
    <row r="145" spans="1:20" ht="15.75" hidden="1" thickBot="1">
      <c r="A145" s="172" t="s">
        <v>351</v>
      </c>
      <c r="B145" s="172" t="s">
        <v>346</v>
      </c>
      <c r="C145" s="5" t="str">
        <f t="shared" si="17"/>
        <v>REYJAL THIERRY</v>
      </c>
      <c r="D145" s="186" t="s">
        <v>9</v>
      </c>
      <c r="E145" s="145" t="s">
        <v>10</v>
      </c>
      <c r="F145" s="16">
        <f>'joueurs  '!F146</f>
        <v>27.2</v>
      </c>
      <c r="G145" s="89" t="s">
        <v>341</v>
      </c>
      <c r="H145" s="192">
        <v>520733191</v>
      </c>
      <c r="I145" s="141" t="str">
        <f t="shared" si="18"/>
        <v>H3</v>
      </c>
      <c r="J145" s="5">
        <f>'Feuille saisie score '!J146</f>
        <v>14</v>
      </c>
      <c r="K145" s="5">
        <f>'Feuille saisie score '!K146</f>
        <v>42</v>
      </c>
      <c r="L145" s="5">
        <f>'Feuille saisie score '!L146</f>
        <v>9</v>
      </c>
      <c r="M145" s="5">
        <f>'Feuille saisie score '!M146</f>
        <v>31</v>
      </c>
      <c r="N145" s="5">
        <f t="shared" si="16"/>
        <v>73</v>
      </c>
      <c r="R145" t="str">
        <f t="shared" si="19"/>
        <v/>
      </c>
    </row>
    <row r="146" spans="1:20" ht="15.75" hidden="1" thickBot="1">
      <c r="A146" s="172" t="s">
        <v>354</v>
      </c>
      <c r="B146" s="172" t="s">
        <v>355</v>
      </c>
      <c r="C146" s="5" t="str">
        <f t="shared" si="17"/>
        <v>RICHARD PASCAL</v>
      </c>
      <c r="D146" s="186" t="s">
        <v>9</v>
      </c>
      <c r="E146" s="145" t="s">
        <v>10</v>
      </c>
      <c r="F146" s="16">
        <f>'joueurs  '!F147</f>
        <v>27.6</v>
      </c>
      <c r="G146" s="89" t="s">
        <v>341</v>
      </c>
      <c r="H146" s="192">
        <v>516473060</v>
      </c>
      <c r="I146" s="141" t="str">
        <f t="shared" si="18"/>
        <v>H3</v>
      </c>
      <c r="J146" s="5">
        <f>'Feuille saisie score '!J147</f>
        <v>10</v>
      </c>
      <c r="K146" s="5">
        <f>'Feuille saisie score '!K147</f>
        <v>32</v>
      </c>
      <c r="L146" s="5">
        <f>'Feuille saisie score '!L147</f>
        <v>9</v>
      </c>
      <c r="M146" s="5">
        <f>'Feuille saisie score '!M147</f>
        <v>33</v>
      </c>
      <c r="N146" s="5">
        <f t="shared" si="16"/>
        <v>65</v>
      </c>
      <c r="R146" t="str">
        <f t="shared" si="19"/>
        <v/>
      </c>
    </row>
    <row r="147" spans="1:20" ht="15.75" hidden="1" thickBot="1">
      <c r="A147" s="174" t="s">
        <v>226</v>
      </c>
      <c r="B147" s="174" t="s">
        <v>227</v>
      </c>
      <c r="C147" s="5" t="str">
        <f t="shared" si="17"/>
        <v>ROLLAND Gautier</v>
      </c>
      <c r="D147" s="186" t="s">
        <v>9</v>
      </c>
      <c r="E147" s="62" t="s">
        <v>10</v>
      </c>
      <c r="F147" s="16">
        <f>'joueurs  '!F148</f>
        <v>22.5</v>
      </c>
      <c r="G147" s="61" t="s">
        <v>228</v>
      </c>
      <c r="H147" s="192">
        <v>528886226</v>
      </c>
      <c r="I147" s="141" t="str">
        <f t="shared" si="18"/>
        <v>H2</v>
      </c>
      <c r="J147" s="5">
        <f>'Feuille saisie score '!J148</f>
        <v>15</v>
      </c>
      <c r="K147" s="5">
        <f>'Feuille saisie score '!K148</f>
        <v>32</v>
      </c>
      <c r="L147" s="5">
        <f>'Feuille saisie score '!L148</f>
        <v>13</v>
      </c>
      <c r="M147" s="5">
        <f>'Feuille saisie score '!M148</f>
        <v>31</v>
      </c>
      <c r="N147" s="5">
        <f t="shared" si="16"/>
        <v>63</v>
      </c>
      <c r="R147" t="str">
        <f t="shared" si="19"/>
        <v/>
      </c>
    </row>
    <row r="148" spans="1:20" ht="16.5" thickBot="1">
      <c r="A148" s="172" t="s">
        <v>324</v>
      </c>
      <c r="B148" s="172" t="s">
        <v>325</v>
      </c>
      <c r="C148" s="5" t="str">
        <f t="shared" si="17"/>
        <v>GRANDADAM Nancy</v>
      </c>
      <c r="D148" s="186" t="s">
        <v>9</v>
      </c>
      <c r="E148" s="144" t="s">
        <v>19</v>
      </c>
      <c r="F148" s="16">
        <f>'joueurs  '!F70</f>
        <v>38.799999999999997</v>
      </c>
      <c r="G148" s="35" t="s">
        <v>323</v>
      </c>
      <c r="H148" s="192">
        <v>48634275</v>
      </c>
      <c r="I148" s="141" t="str">
        <f t="shared" si="18"/>
        <v>F2</v>
      </c>
      <c r="J148" s="5">
        <f>'Feuille saisie score '!J70</f>
        <v>17</v>
      </c>
      <c r="K148" s="5">
        <f>'Feuille saisie score '!K70</f>
        <v>51</v>
      </c>
      <c r="L148" s="5">
        <f>'Feuille saisie score '!L70</f>
        <v>12</v>
      </c>
      <c r="M148" s="5">
        <f>'Feuille saisie score '!M70</f>
        <v>35</v>
      </c>
      <c r="N148" s="5">
        <f t="shared" si="16"/>
        <v>86</v>
      </c>
      <c r="P148" s="235" t="str">
        <f>G148</f>
        <v xml:space="preserve">CELR  </v>
      </c>
      <c r="Q148" s="244">
        <f>N140+N148</f>
        <v>136</v>
      </c>
      <c r="R148" s="240">
        <f t="shared" si="19"/>
        <v>6</v>
      </c>
      <c r="S148" s="284" t="s">
        <v>499</v>
      </c>
      <c r="T148" s="238">
        <f>MAX(N140,N148)</f>
        <v>86</v>
      </c>
    </row>
    <row r="149" spans="1:20" ht="15.75" hidden="1" thickBot="1">
      <c r="A149" s="172" t="s">
        <v>43</v>
      </c>
      <c r="B149" s="172" t="s">
        <v>44</v>
      </c>
      <c r="C149" s="5" t="str">
        <f t="shared" si="17"/>
        <v>SAINT-ETIENNE Fabrice</v>
      </c>
      <c r="D149" s="186" t="s">
        <v>9</v>
      </c>
      <c r="E149" s="10" t="s">
        <v>10</v>
      </c>
      <c r="F149" s="16">
        <f>'joueurs  '!F150</f>
        <v>45.1</v>
      </c>
      <c r="G149" s="163" t="s">
        <v>14</v>
      </c>
      <c r="H149" s="192">
        <v>47460374</v>
      </c>
      <c r="I149" s="141" t="str">
        <f t="shared" si="18"/>
        <v>H3</v>
      </c>
      <c r="J149" s="5">
        <f>'Feuille saisie score '!J150</f>
        <v>8</v>
      </c>
      <c r="K149" s="5">
        <f>'Feuille saisie score '!K150</f>
        <v>28</v>
      </c>
      <c r="L149" s="5">
        <f>'Feuille saisie score '!L150</f>
        <v>4</v>
      </c>
      <c r="M149" s="5">
        <f>'Feuille saisie score '!M150</f>
        <v>37</v>
      </c>
      <c r="N149" s="5">
        <f t="shared" si="16"/>
        <v>65</v>
      </c>
      <c r="R149" t="str">
        <f t="shared" si="19"/>
        <v/>
      </c>
    </row>
    <row r="150" spans="1:20" ht="16.5" hidden="1" thickBot="1">
      <c r="A150" s="175" t="s">
        <v>105</v>
      </c>
      <c r="B150" s="175" t="s">
        <v>106</v>
      </c>
      <c r="C150" s="5" t="str">
        <f t="shared" si="17"/>
        <v>SAUVAIRE Christophe</v>
      </c>
      <c r="D150" s="142" t="s">
        <v>22</v>
      </c>
      <c r="E150" s="142" t="s">
        <v>10</v>
      </c>
      <c r="F150" s="16">
        <f>'joueurs  '!F151</f>
        <v>10.7</v>
      </c>
      <c r="G150" s="86" t="s">
        <v>78</v>
      </c>
      <c r="H150" s="193">
        <v>545216079</v>
      </c>
      <c r="I150" s="141" t="str">
        <f t="shared" si="18"/>
        <v>H1</v>
      </c>
      <c r="J150" s="5">
        <f>'Feuille saisie score '!J151</f>
        <v>20</v>
      </c>
      <c r="K150" s="5">
        <f>'Feuille saisie score '!K151</f>
        <v>31</v>
      </c>
      <c r="L150" s="5">
        <f>'Feuille saisie score '!L151</f>
        <v>23</v>
      </c>
      <c r="M150" s="5">
        <f>'Feuille saisie score '!M151</f>
        <v>37</v>
      </c>
      <c r="N150" s="5">
        <f t="shared" si="16"/>
        <v>68</v>
      </c>
      <c r="R150" t="str">
        <f t="shared" si="19"/>
        <v/>
      </c>
    </row>
    <row r="151" spans="1:20" ht="16.5" thickBot="1">
      <c r="A151" s="180" t="s">
        <v>187</v>
      </c>
      <c r="B151" s="180" t="s">
        <v>188</v>
      </c>
      <c r="C151" s="5" t="str">
        <f t="shared" si="17"/>
        <v>DESMARAIS CATHERINE</v>
      </c>
      <c r="D151" s="187" t="s">
        <v>9</v>
      </c>
      <c r="E151" s="148" t="s">
        <v>19</v>
      </c>
      <c r="F151" s="16">
        <f>'joueurs  '!F53</f>
        <v>16</v>
      </c>
      <c r="G151" s="80" t="s">
        <v>190</v>
      </c>
      <c r="H151" s="204">
        <v>46233087</v>
      </c>
      <c r="I151" s="141" t="str">
        <f t="shared" si="18"/>
        <v>F1</v>
      </c>
      <c r="J151" s="5">
        <f>'Feuille saisie score '!J53</f>
        <v>8</v>
      </c>
      <c r="K151" s="5">
        <f>'Feuille saisie score '!K53</f>
        <v>18</v>
      </c>
      <c r="L151" s="5">
        <f>'Feuille saisie score '!L53</f>
        <v>18</v>
      </c>
      <c r="M151" s="5">
        <f>'Feuille saisie score '!M53</f>
        <v>33</v>
      </c>
      <c r="N151" s="5">
        <f t="shared" si="16"/>
        <v>51</v>
      </c>
      <c r="P151" s="235" t="str">
        <f>G151</f>
        <v xml:space="preserve">CEN  </v>
      </c>
      <c r="Q151" s="244">
        <f>N151</f>
        <v>51</v>
      </c>
      <c r="R151" s="240">
        <f t="shared" si="19"/>
        <v>13</v>
      </c>
      <c r="S151" s="284" t="s">
        <v>499</v>
      </c>
      <c r="T151" s="238">
        <f>N151</f>
        <v>51</v>
      </c>
    </row>
    <row r="152" spans="1:20" ht="15.75" hidden="1" thickBot="1">
      <c r="A152" s="174" t="s">
        <v>399</v>
      </c>
      <c r="B152" s="174" t="s">
        <v>400</v>
      </c>
      <c r="C152" s="5" t="str">
        <f t="shared" si="17"/>
        <v>SEMBLAT Charles Carol</v>
      </c>
      <c r="D152" s="186" t="s">
        <v>9</v>
      </c>
      <c r="E152" s="95" t="s">
        <v>10</v>
      </c>
      <c r="F152" s="16">
        <f>'joueurs  '!F153</f>
        <v>18.7</v>
      </c>
      <c r="G152" s="14" t="s">
        <v>391</v>
      </c>
      <c r="H152" s="197" t="s">
        <v>401</v>
      </c>
      <c r="I152" s="141" t="str">
        <f t="shared" si="18"/>
        <v>H2</v>
      </c>
      <c r="J152" s="5">
        <f>'Feuille saisie score '!J153</f>
        <v>19</v>
      </c>
      <c r="K152" s="5">
        <f>'Feuille saisie score '!K153</f>
        <v>36</v>
      </c>
      <c r="L152" s="5">
        <f>'Feuille saisie score '!L153</f>
        <v>11</v>
      </c>
      <c r="M152" s="5">
        <f>'Feuille saisie score '!M153</f>
        <v>27</v>
      </c>
      <c r="N152" s="5">
        <f t="shared" si="16"/>
        <v>63</v>
      </c>
      <c r="R152" t="str">
        <f t="shared" si="19"/>
        <v/>
      </c>
    </row>
    <row r="153" spans="1:20" ht="15.75" hidden="1" thickBot="1">
      <c r="A153" s="172" t="s">
        <v>288</v>
      </c>
      <c r="B153" s="172" t="s">
        <v>289</v>
      </c>
      <c r="C153" s="5" t="str">
        <f t="shared" si="17"/>
        <v>SIMON nicolas</v>
      </c>
      <c r="D153" s="186" t="s">
        <v>9</v>
      </c>
      <c r="E153" s="152" t="s">
        <v>10</v>
      </c>
      <c r="F153" s="16">
        <f>'joueurs  '!F154</f>
        <v>11.3</v>
      </c>
      <c r="G153" s="74" t="s">
        <v>276</v>
      </c>
      <c r="H153" s="192">
        <v>513093217</v>
      </c>
      <c r="I153" s="141" t="str">
        <f t="shared" si="18"/>
        <v>H1</v>
      </c>
      <c r="J153" s="5">
        <f>'Feuille saisie score '!J154</f>
        <v>13</v>
      </c>
      <c r="K153" s="5">
        <f>'Feuille saisie score '!K154</f>
        <v>21</v>
      </c>
      <c r="L153" s="5">
        <f>'Feuille saisie score '!L154</f>
        <v>10</v>
      </c>
      <c r="M153" s="5">
        <f>'Feuille saisie score '!M154</f>
        <v>24</v>
      </c>
      <c r="N153" s="5">
        <f t="shared" si="16"/>
        <v>45</v>
      </c>
      <c r="R153" t="str">
        <f t="shared" si="19"/>
        <v/>
      </c>
    </row>
    <row r="154" spans="1:20" ht="16.5" thickBot="1">
      <c r="A154" s="172" t="s">
        <v>339</v>
      </c>
      <c r="B154" s="172" t="s">
        <v>265</v>
      </c>
      <c r="C154" s="5" t="str">
        <f t="shared" si="17"/>
        <v>PARISSE AGNES</v>
      </c>
      <c r="D154" s="186" t="s">
        <v>9</v>
      </c>
      <c r="E154" s="157" t="s">
        <v>19</v>
      </c>
      <c r="F154" s="16">
        <f>'joueurs  '!F125</f>
        <v>23</v>
      </c>
      <c r="G154" s="169" t="s">
        <v>384</v>
      </c>
      <c r="H154" s="197" t="s">
        <v>386</v>
      </c>
      <c r="I154" s="141" t="str">
        <f t="shared" si="18"/>
        <v>F1</v>
      </c>
      <c r="J154" s="5">
        <f>'Feuille saisie score '!J125</f>
        <v>8</v>
      </c>
      <c r="K154" s="5">
        <f>'Feuille saisie score '!K125</f>
        <v>25</v>
      </c>
      <c r="L154" s="5">
        <f>'Feuille saisie score '!L125</f>
        <v>10</v>
      </c>
      <c r="M154" s="5">
        <f>'Feuille saisie score '!M125</f>
        <v>25</v>
      </c>
      <c r="N154" s="5">
        <f t="shared" si="16"/>
        <v>50</v>
      </c>
      <c r="P154" s="235" t="str">
        <f>G154</f>
        <v xml:space="preserve">CEPAC  </v>
      </c>
      <c r="Q154" s="244">
        <f>N154</f>
        <v>50</v>
      </c>
      <c r="R154" s="240">
        <f t="shared" si="19"/>
        <v>14</v>
      </c>
      <c r="S154" s="284" t="s">
        <v>499</v>
      </c>
      <c r="T154" s="238">
        <f>N154</f>
        <v>50</v>
      </c>
    </row>
    <row r="155" spans="1:20" hidden="1">
      <c r="A155" s="174" t="s">
        <v>333</v>
      </c>
      <c r="B155" s="174" t="s">
        <v>334</v>
      </c>
      <c r="C155" s="5" t="str">
        <f t="shared" si="17"/>
        <v>SOURIE Jean-Louis</v>
      </c>
      <c r="D155" s="190" t="s">
        <v>9</v>
      </c>
      <c r="E155" s="155" t="s">
        <v>10</v>
      </c>
      <c r="F155" s="16">
        <f>'joueurs  '!F155</f>
        <v>11.4</v>
      </c>
      <c r="G155" s="83" t="s">
        <v>335</v>
      </c>
      <c r="H155" s="192">
        <v>520481098</v>
      </c>
      <c r="I155" s="141" t="str">
        <f t="shared" si="18"/>
        <v>H1</v>
      </c>
      <c r="J155" s="5">
        <f>'Feuille saisie score '!J155</f>
        <v>20</v>
      </c>
      <c r="K155" s="5">
        <f>'Feuille saisie score '!K155</f>
        <v>32</v>
      </c>
      <c r="L155" s="5">
        <f>'Feuille saisie score '!L155</f>
        <v>21</v>
      </c>
      <c r="M155" s="5">
        <f>'Feuille saisie score '!M155</f>
        <v>32</v>
      </c>
      <c r="N155" s="5">
        <f t="shared" si="16"/>
        <v>64</v>
      </c>
      <c r="R155" t="str">
        <f t="shared" si="19"/>
        <v/>
      </c>
    </row>
    <row r="156" spans="1:20" hidden="1">
      <c r="A156" s="172" t="s">
        <v>134</v>
      </c>
      <c r="B156" s="172" t="s">
        <v>135</v>
      </c>
      <c r="C156" s="5" t="str">
        <f t="shared" si="17"/>
        <v>TARDY Yanne</v>
      </c>
      <c r="D156" s="186" t="s">
        <v>9</v>
      </c>
      <c r="E156" s="143" t="s">
        <v>10</v>
      </c>
      <c r="F156" s="16">
        <f>'joueurs  '!F156</f>
        <v>30.3</v>
      </c>
      <c r="G156" s="32" t="s">
        <v>128</v>
      </c>
      <c r="H156" s="192">
        <v>525919240</v>
      </c>
      <c r="I156" s="141" t="str">
        <f t="shared" si="18"/>
        <v>H3</v>
      </c>
      <c r="J156" s="5">
        <f>'Feuille saisie score '!J156</f>
        <v>6</v>
      </c>
      <c r="K156" s="5">
        <f>'Feuille saisie score '!K156</f>
        <v>19</v>
      </c>
      <c r="L156" s="5">
        <f>'Feuille saisie score '!L156</f>
        <v>2</v>
      </c>
      <c r="M156" s="5">
        <f>'Feuille saisie score '!M156</f>
        <v>18</v>
      </c>
      <c r="N156" s="5">
        <f t="shared" si="16"/>
        <v>37</v>
      </c>
      <c r="R156" t="str">
        <f t="shared" si="19"/>
        <v/>
      </c>
    </row>
    <row r="157" spans="1:20" hidden="1">
      <c r="A157" s="172" t="s">
        <v>328</v>
      </c>
      <c r="B157" s="172" t="s">
        <v>329</v>
      </c>
      <c r="C157" s="5" t="str">
        <f t="shared" si="17"/>
        <v>TOLINOS André</v>
      </c>
      <c r="D157" s="186" t="s">
        <v>9</v>
      </c>
      <c r="E157" s="144" t="s">
        <v>10</v>
      </c>
      <c r="F157" s="16">
        <f>'joueurs  '!F157</f>
        <v>22</v>
      </c>
      <c r="G157" s="35" t="s">
        <v>323</v>
      </c>
      <c r="H157" s="192">
        <v>515489091</v>
      </c>
      <c r="I157" s="141" t="str">
        <f t="shared" si="18"/>
        <v>H2</v>
      </c>
      <c r="J157" s="5">
        <f>'Feuille saisie score '!J157</f>
        <v>7</v>
      </c>
      <c r="K157" s="5">
        <f>'Feuille saisie score '!K157</f>
        <v>25</v>
      </c>
      <c r="L157" s="5">
        <f>'Feuille saisie score '!L157</f>
        <v>6</v>
      </c>
      <c r="M157" s="5">
        <f>'Feuille saisie score '!M157</f>
        <v>21</v>
      </c>
      <c r="N157" s="5">
        <f t="shared" si="16"/>
        <v>46</v>
      </c>
      <c r="R157" t="str">
        <f t="shared" si="19"/>
        <v/>
      </c>
    </row>
    <row r="158" spans="1:20" hidden="1">
      <c r="A158" s="172" t="s">
        <v>67</v>
      </c>
      <c r="B158" s="172" t="s">
        <v>68</v>
      </c>
      <c r="C158" s="5" t="str">
        <f t="shared" si="17"/>
        <v>TOMINE Sébastien</v>
      </c>
      <c r="D158" s="186" t="s">
        <v>9</v>
      </c>
      <c r="E158" s="95" t="s">
        <v>10</v>
      </c>
      <c r="F158" s="16">
        <f>'joueurs  '!F158</f>
        <v>37.4</v>
      </c>
      <c r="G158" s="14" t="s">
        <v>60</v>
      </c>
      <c r="H158" s="192">
        <v>517701383</v>
      </c>
      <c r="I158" s="141" t="str">
        <f t="shared" si="18"/>
        <v>H3</v>
      </c>
      <c r="J158" s="5">
        <f>'Feuille saisie score '!J158</f>
        <v>14</v>
      </c>
      <c r="K158" s="5">
        <f>'Feuille saisie score '!K158</f>
        <v>52</v>
      </c>
      <c r="L158" s="5">
        <f>'Feuille saisie score '!L158</f>
        <v>20</v>
      </c>
      <c r="M158" s="5">
        <f>'Feuille saisie score '!M158</f>
        <v>58</v>
      </c>
      <c r="N158" s="5">
        <f t="shared" si="16"/>
        <v>110</v>
      </c>
      <c r="R158" t="str">
        <f t="shared" si="19"/>
        <v/>
      </c>
    </row>
    <row r="159" spans="1:20" hidden="1">
      <c r="A159" s="174" t="s">
        <v>363</v>
      </c>
      <c r="B159" s="174" t="s">
        <v>364</v>
      </c>
      <c r="C159" s="5" t="str">
        <f t="shared" si="17"/>
        <v>VAN LABEKE JULIEN</v>
      </c>
      <c r="D159" s="186" t="s">
        <v>9</v>
      </c>
      <c r="E159" s="156" t="s">
        <v>10</v>
      </c>
      <c r="F159" s="16">
        <f>'joueurs  '!F159</f>
        <v>15.8</v>
      </c>
      <c r="G159" s="90" t="s">
        <v>365</v>
      </c>
      <c r="H159" s="172">
        <v>540404133</v>
      </c>
      <c r="I159" s="141" t="str">
        <f t="shared" si="18"/>
        <v>H2</v>
      </c>
      <c r="J159" s="5">
        <f>'Feuille saisie score '!J159</f>
        <v>11</v>
      </c>
      <c r="K159" s="5">
        <f>'Feuille saisie score '!K159</f>
        <v>23</v>
      </c>
      <c r="L159" s="5">
        <f>'Feuille saisie score '!L159</f>
        <v>14</v>
      </c>
      <c r="M159" s="5">
        <f>'Feuille saisie score '!M159</f>
        <v>27</v>
      </c>
      <c r="N159" s="5">
        <f t="shared" si="16"/>
        <v>50</v>
      </c>
      <c r="R159" t="str">
        <f t="shared" si="19"/>
        <v/>
      </c>
    </row>
    <row r="160" spans="1:20" ht="16.5" thickBot="1">
      <c r="A160" s="172" t="s">
        <v>352</v>
      </c>
      <c r="B160" s="172" t="s">
        <v>353</v>
      </c>
      <c r="C160" s="5" t="str">
        <f t="shared" ref="C160:C168" si="20">A160&amp;" "&amp;B160</f>
        <v>GROLLEAU ANNE-CECILE</v>
      </c>
      <c r="D160" s="186" t="s">
        <v>9</v>
      </c>
      <c r="E160" s="145" t="s">
        <v>19</v>
      </c>
      <c r="F160" s="16">
        <f>'joueurs  '!F72</f>
        <v>27.3</v>
      </c>
      <c r="G160" s="89" t="s">
        <v>341</v>
      </c>
      <c r="H160" s="192">
        <v>537852012</v>
      </c>
      <c r="I160" s="141" t="str">
        <f t="shared" ref="I160:I168" si="21">IF(E160="H",IF(F160&lt;15.5,"H1",IF(F160&lt;24.5,"H2","H3")),IF(E160="F",IF(F160&lt;24.5,"F1","F2"),""))</f>
        <v>F2</v>
      </c>
      <c r="J160" s="5">
        <f>'Feuille saisie score '!J72</f>
        <v>16</v>
      </c>
      <c r="K160" s="5">
        <f>'Feuille saisie score '!K72</f>
        <v>38</v>
      </c>
      <c r="L160" s="5">
        <f>'Feuille saisie score '!L72</f>
        <v>15</v>
      </c>
      <c r="M160" s="5">
        <f>'Feuille saisie score '!M72</f>
        <v>40</v>
      </c>
      <c r="N160" s="5">
        <f t="shared" si="16"/>
        <v>78</v>
      </c>
      <c r="Q160" s="238"/>
      <c r="R160" s="239" t="str">
        <f t="shared" si="19"/>
        <v/>
      </c>
    </row>
    <row r="161" spans="1:20" ht="15.75" hidden="1" thickBot="1">
      <c r="A161" s="172" t="s">
        <v>368</v>
      </c>
      <c r="B161" s="172" t="s">
        <v>268</v>
      </c>
      <c r="C161" s="5" t="str">
        <f t="shared" si="20"/>
        <v>VELU SYLVAIN</v>
      </c>
      <c r="D161" s="186" t="s">
        <v>9</v>
      </c>
      <c r="E161" s="156" t="s">
        <v>10</v>
      </c>
      <c r="F161" s="16">
        <f>'joueurs  '!F160</f>
        <v>19.3</v>
      </c>
      <c r="G161" s="90" t="s">
        <v>365</v>
      </c>
      <c r="H161" s="172">
        <v>516766253</v>
      </c>
      <c r="I161" s="141" t="str">
        <f t="shared" si="21"/>
        <v>H2</v>
      </c>
      <c r="J161" s="5">
        <f>'Feuille saisie score '!J160</f>
        <v>5</v>
      </c>
      <c r="K161" s="5">
        <f>'Feuille saisie score '!K160</f>
        <v>18</v>
      </c>
      <c r="L161" s="5">
        <f>'Feuille saisie score '!L160</f>
        <v>9</v>
      </c>
      <c r="M161" s="5">
        <f>'Feuille saisie score '!M160</f>
        <v>27</v>
      </c>
      <c r="N161" s="5">
        <f t="shared" si="16"/>
        <v>45</v>
      </c>
      <c r="R161" t="str">
        <f t="shared" si="19"/>
        <v/>
      </c>
    </row>
    <row r="162" spans="1:20" ht="16.5" hidden="1" thickBot="1">
      <c r="A162" s="175" t="s">
        <v>92</v>
      </c>
      <c r="B162" s="175" t="s">
        <v>93</v>
      </c>
      <c r="C162" s="5" t="str">
        <f t="shared" si="20"/>
        <v>VIANNAIS Dominique</v>
      </c>
      <c r="D162" s="187" t="s">
        <v>90</v>
      </c>
      <c r="E162" s="142" t="s">
        <v>10</v>
      </c>
      <c r="F162" s="16">
        <f>'joueurs  '!F161</f>
        <v>33.5</v>
      </c>
      <c r="G162" s="86" t="s">
        <v>78</v>
      </c>
      <c r="H162" s="198">
        <v>43140326</v>
      </c>
      <c r="I162" s="141" t="str">
        <f t="shared" si="21"/>
        <v>H3</v>
      </c>
      <c r="J162" s="5">
        <f>'Feuille saisie score '!J161</f>
        <v>10</v>
      </c>
      <c r="K162" s="5">
        <f>'Feuille saisie score '!K161</f>
        <v>40</v>
      </c>
      <c r="L162" s="5">
        <f>'Feuille saisie score '!L161</f>
        <v>5</v>
      </c>
      <c r="M162" s="5">
        <f>'Feuille saisie score '!M161</f>
        <v>34</v>
      </c>
      <c r="N162" s="5">
        <f t="shared" si="16"/>
        <v>74</v>
      </c>
      <c r="R162" t="str">
        <f t="shared" si="19"/>
        <v/>
      </c>
    </row>
    <row r="163" spans="1:20" ht="15.75" hidden="1" thickBot="1">
      <c r="A163" s="172" t="s">
        <v>332</v>
      </c>
      <c r="B163" s="172" t="s">
        <v>106</v>
      </c>
      <c r="C163" s="5" t="str">
        <f t="shared" si="20"/>
        <v>VIGIER Christophe</v>
      </c>
      <c r="D163" s="186" t="s">
        <v>9</v>
      </c>
      <c r="E163" s="144" t="s">
        <v>10</v>
      </c>
      <c r="F163" s="16">
        <f>'joueurs  '!F162</f>
        <v>15.1</v>
      </c>
      <c r="G163" s="35" t="s">
        <v>323</v>
      </c>
      <c r="H163" s="192">
        <v>518033111</v>
      </c>
      <c r="I163" s="141" t="str">
        <f t="shared" si="21"/>
        <v>H1</v>
      </c>
      <c r="J163" s="5">
        <f>'Feuille saisie score '!J162</f>
        <v>19</v>
      </c>
      <c r="K163" s="5">
        <f>'Feuille saisie score '!K162</f>
        <v>34</v>
      </c>
      <c r="L163" s="5">
        <f>'Feuille saisie score '!L162</f>
        <v>26</v>
      </c>
      <c r="M163" s="5">
        <f>'Feuille saisie score '!M162</f>
        <v>41</v>
      </c>
      <c r="N163" s="5">
        <f t="shared" si="16"/>
        <v>75</v>
      </c>
      <c r="R163" t="str">
        <f t="shared" ref="R163:R169" si="22">IF(Q163="","",RANK(Q163,$Q$3:$Q$169,0))</f>
        <v/>
      </c>
    </row>
    <row r="164" spans="1:20" ht="15.75" hidden="1" thickBot="1">
      <c r="A164" s="172" t="s">
        <v>371</v>
      </c>
      <c r="B164" s="172" t="s">
        <v>372</v>
      </c>
      <c r="C164" s="5" t="str">
        <f t="shared" si="20"/>
        <v>VINSSIAT JEAN PAUL</v>
      </c>
      <c r="D164" s="186" t="s">
        <v>9</v>
      </c>
      <c r="E164" s="156" t="s">
        <v>10</v>
      </c>
      <c r="F164" s="16">
        <f>'joueurs  '!F163</f>
        <v>29.4</v>
      </c>
      <c r="G164" s="90" t="s">
        <v>365</v>
      </c>
      <c r="H164" s="172">
        <v>42577182</v>
      </c>
      <c r="I164" s="141" t="str">
        <f t="shared" si="21"/>
        <v>H3</v>
      </c>
      <c r="J164" s="5">
        <f>'Feuille saisie score '!J163</f>
        <v>3</v>
      </c>
      <c r="K164" s="5">
        <f>'Feuille saisie score '!K163</f>
        <v>20</v>
      </c>
      <c r="L164" s="5">
        <f>'Feuille saisie score '!L163</f>
        <v>8</v>
      </c>
      <c r="M164" s="5">
        <f>'Feuille saisie score '!M163</f>
        <v>32</v>
      </c>
      <c r="N164" s="5">
        <f t="shared" si="16"/>
        <v>52</v>
      </c>
      <c r="R164" t="str">
        <f t="shared" si="22"/>
        <v/>
      </c>
    </row>
    <row r="165" spans="1:20" ht="15.75" hidden="1" thickBot="1">
      <c r="A165" s="172" t="s">
        <v>279</v>
      </c>
      <c r="B165" s="172" t="s">
        <v>280</v>
      </c>
      <c r="C165" s="5" t="str">
        <f t="shared" si="20"/>
        <v>VIVAUX Guillaume</v>
      </c>
      <c r="D165" s="186" t="s">
        <v>9</v>
      </c>
      <c r="E165" s="152" t="s">
        <v>10</v>
      </c>
      <c r="F165" s="16">
        <f>'joueurs  '!F164</f>
        <v>30.3</v>
      </c>
      <c r="G165" s="74" t="s">
        <v>276</v>
      </c>
      <c r="H165" s="192">
        <v>41046154</v>
      </c>
      <c r="I165" s="141" t="str">
        <f t="shared" si="21"/>
        <v>H3</v>
      </c>
      <c r="J165" s="5">
        <f>'Feuille saisie score '!J164</f>
        <v>8</v>
      </c>
      <c r="K165" s="5">
        <f>'Feuille saisie score '!K164</f>
        <v>34</v>
      </c>
      <c r="L165" s="5">
        <f>'Feuille saisie score '!L164</f>
        <v>7</v>
      </c>
      <c r="M165" s="5">
        <f>'Feuille saisie score '!M164</f>
        <v>27</v>
      </c>
      <c r="N165" s="5">
        <f t="shared" si="16"/>
        <v>61</v>
      </c>
      <c r="R165" t="str">
        <f t="shared" si="22"/>
        <v/>
      </c>
    </row>
    <row r="166" spans="1:20" ht="15.75" hidden="1" thickBot="1">
      <c r="A166" s="172" t="s">
        <v>402</v>
      </c>
      <c r="B166" s="172" t="s">
        <v>50</v>
      </c>
      <c r="C166" s="5" t="str">
        <f t="shared" si="20"/>
        <v>WEBER  Philippe</v>
      </c>
      <c r="D166" s="186" t="s">
        <v>9</v>
      </c>
      <c r="E166" s="95" t="s">
        <v>10</v>
      </c>
      <c r="F166" s="16">
        <f>'joueurs  '!F165</f>
        <v>13.4</v>
      </c>
      <c r="G166" s="14" t="s">
        <v>391</v>
      </c>
      <c r="H166" s="197" t="s">
        <v>403</v>
      </c>
      <c r="I166" s="141" t="str">
        <f t="shared" si="21"/>
        <v>H1</v>
      </c>
      <c r="J166" s="5">
        <f>'Feuille saisie score '!J165</f>
        <v>14</v>
      </c>
      <c r="K166" s="5">
        <f>'Feuille saisie score '!K165</f>
        <v>28</v>
      </c>
      <c r="L166" s="5">
        <f>'Feuille saisie score '!L165</f>
        <v>15</v>
      </c>
      <c r="M166" s="5">
        <f>'Feuille saisie score '!M165</f>
        <v>27</v>
      </c>
      <c r="N166" s="5">
        <f t="shared" si="16"/>
        <v>55</v>
      </c>
      <c r="R166" t="str">
        <f t="shared" si="22"/>
        <v/>
      </c>
    </row>
    <row r="167" spans="1:20" ht="16.5" hidden="1" thickBot="1">
      <c r="A167" s="185" t="s">
        <v>75</v>
      </c>
      <c r="B167" s="185" t="s">
        <v>76</v>
      </c>
      <c r="C167" s="5" t="str">
        <f t="shared" si="20"/>
        <v>WINOGRAD Serge</v>
      </c>
      <c r="D167" s="187" t="s">
        <v>9</v>
      </c>
      <c r="E167" s="142" t="s">
        <v>10</v>
      </c>
      <c r="F167" s="16">
        <f>'joueurs  '!F166</f>
        <v>17.2</v>
      </c>
      <c r="G167" s="86" t="s">
        <v>78</v>
      </c>
      <c r="H167" s="198">
        <v>49810064</v>
      </c>
      <c r="I167" s="141" t="str">
        <f t="shared" si="21"/>
        <v>H2</v>
      </c>
      <c r="J167" s="5">
        <f>'Feuille saisie score '!J166</f>
        <v>11</v>
      </c>
      <c r="K167" s="5">
        <f>'Feuille saisie score '!K166</f>
        <v>24</v>
      </c>
      <c r="L167" s="5">
        <f>'Feuille saisie score '!L166</f>
        <v>10</v>
      </c>
      <c r="M167" s="5">
        <f>'Feuille saisie score '!M166</f>
        <v>25</v>
      </c>
      <c r="N167" s="5">
        <f t="shared" si="16"/>
        <v>49</v>
      </c>
      <c r="R167" t="str">
        <f t="shared" si="22"/>
        <v/>
      </c>
    </row>
    <row r="168" spans="1:20" ht="16.5" thickBot="1">
      <c r="A168" s="172" t="s">
        <v>347</v>
      </c>
      <c r="B168" s="172" t="s">
        <v>348</v>
      </c>
      <c r="C168" s="5" t="str">
        <f t="shared" si="20"/>
        <v>REIS NATHALIE</v>
      </c>
      <c r="D168" s="186" t="s">
        <v>9</v>
      </c>
      <c r="E168" s="145" t="s">
        <v>19</v>
      </c>
      <c r="F168" s="16">
        <f>'joueurs  '!F141</f>
        <v>43.4</v>
      </c>
      <c r="G168" s="89" t="s">
        <v>341</v>
      </c>
      <c r="H168" s="192">
        <v>43027342</v>
      </c>
      <c r="I168" s="141" t="str">
        <f t="shared" si="21"/>
        <v>F2</v>
      </c>
      <c r="J168" s="5">
        <f>'Feuille saisie score '!J141</f>
        <v>8</v>
      </c>
      <c r="K168" s="5">
        <f>'Feuille saisie score '!K141</f>
        <v>38</v>
      </c>
      <c r="L168" s="5">
        <f>'Feuille saisie score '!L141</f>
        <v>3</v>
      </c>
      <c r="M168" s="5">
        <f>'Feuille saisie score '!M141</f>
        <v>30</v>
      </c>
      <c r="N168" s="5">
        <f t="shared" si="16"/>
        <v>68</v>
      </c>
      <c r="P168" s="235" t="str">
        <f>G168</f>
        <v xml:space="preserve">NATIXIS  </v>
      </c>
      <c r="Q168" s="244">
        <f>N160+N168</f>
        <v>146</v>
      </c>
      <c r="R168" s="240">
        <f t="shared" si="22"/>
        <v>4</v>
      </c>
      <c r="S168" s="284" t="s">
        <v>499</v>
      </c>
      <c r="T168" s="238">
        <f>MAX(N160,N168)</f>
        <v>78</v>
      </c>
    </row>
    <row r="169" spans="1:20" hidden="1">
      <c r="A169" s="172" t="s">
        <v>235</v>
      </c>
      <c r="B169" s="172" t="s">
        <v>236</v>
      </c>
      <c r="C169" s="5" t="str">
        <f t="shared" ref="C169" si="23">A169&amp;" "&amp;B169</f>
        <v>ZAHM François</v>
      </c>
      <c r="D169" s="186" t="s">
        <v>9</v>
      </c>
      <c r="E169" s="62" t="s">
        <v>10</v>
      </c>
      <c r="F169" s="16">
        <f>'joueurs  '!F168</f>
        <v>19.399999999999999</v>
      </c>
      <c r="G169" s="61" t="s">
        <v>228</v>
      </c>
      <c r="H169" s="194">
        <v>521625314</v>
      </c>
      <c r="I169" s="141" t="str">
        <f t="shared" ref="I169" si="24">IF(E169="H",IF(F169&lt;15.5,"H1",IF(F169&lt;24.5,"H2","H3")),IF(E169="F",IF(F169&lt;24.5,"F1","F2"),""))</f>
        <v>H2</v>
      </c>
      <c r="J169" s="5">
        <f>'Feuille saisie score '!J168</f>
        <v>12</v>
      </c>
      <c r="K169" s="5">
        <f>'Feuille saisie score '!K168</f>
        <v>27</v>
      </c>
      <c r="L169" s="5">
        <f>'Feuille saisie score '!L168</f>
        <v>10</v>
      </c>
      <c r="M169" s="5">
        <f>'Feuille saisie score '!M168</f>
        <v>27</v>
      </c>
      <c r="N169" s="5">
        <f t="shared" si="16"/>
        <v>54</v>
      </c>
      <c r="R169" t="str">
        <f t="shared" si="22"/>
        <v/>
      </c>
    </row>
    <row r="171" spans="1:20">
      <c r="P171" t="s">
        <v>477</v>
      </c>
    </row>
    <row r="172" spans="1:20">
      <c r="P172" t="s">
        <v>478</v>
      </c>
    </row>
  </sheetData>
  <autoFilter ref="A2:N169">
    <filterColumn colId="3">
      <filters>
        <filter val="R"/>
        <filter val="S"/>
      </filters>
    </filterColumn>
    <filterColumn colId="4">
      <filters>
        <filter val="F"/>
      </filters>
    </filterColumn>
    <sortState ref="A15:N183">
      <sortCondition ref="G2:G184"/>
    </sortState>
  </autoFilter>
  <mergeCells count="1">
    <mergeCell ref="C1:G1"/>
  </mergeCells>
  <conditionalFormatting sqref="I2:I1048576">
    <cfRule type="cellIs" dxfId="96" priority="11" operator="equal">
      <formula>"F2"</formula>
    </cfRule>
    <cfRule type="cellIs" dxfId="95" priority="12" operator="equal">
      <formula>"F1"</formula>
    </cfRule>
    <cfRule type="cellIs" dxfId="94" priority="13" operator="equal">
      <formula>"H3"</formula>
    </cfRule>
    <cfRule type="cellIs" dxfId="93" priority="14" operator="equal">
      <formula>"H2"</formula>
    </cfRule>
    <cfRule type="cellIs" dxfId="92" priority="15" operator="equal">
      <formula>"H1"</formula>
    </cfRule>
  </conditionalFormatting>
  <conditionalFormatting sqref="D2:D1048576">
    <cfRule type="cellIs" dxfId="91" priority="10" operator="equal">
      <formula>"E"</formula>
    </cfRule>
  </conditionalFormatting>
  <conditionalFormatting sqref="E2:E1048576">
    <cfRule type="cellIs" dxfId="90" priority="7" operator="equal">
      <formula>"H"</formula>
    </cfRule>
    <cfRule type="cellIs" dxfId="89" priority="8" operator="equal">
      <formula>"F"</formula>
    </cfRule>
    <cfRule type="cellIs" priority="9" operator="equal">
      <formula>"F"</formula>
    </cfRule>
  </conditionalFormatting>
  <conditionalFormatting sqref="R152:R1048576 R1:R150">
    <cfRule type="cellIs" dxfId="88" priority="4" operator="equal">
      <formula>3</formula>
    </cfRule>
    <cfRule type="cellIs" dxfId="87" priority="5" operator="equal">
      <formula>2</formula>
    </cfRule>
    <cfRule type="cellIs" dxfId="86" priority="6" operator="equal">
      <formula>1</formula>
    </cfRule>
  </conditionalFormatting>
  <conditionalFormatting sqref="R151">
    <cfRule type="cellIs" dxfId="85" priority="1" operator="equal">
      <formula>3</formula>
    </cfRule>
    <cfRule type="cellIs" dxfId="84" priority="2" operator="equal">
      <formula>2</formula>
    </cfRule>
    <cfRule type="cellIs" dxfId="83" priority="3" operator="equal">
      <formula>1</formula>
    </cfRule>
  </conditionalFormatting>
  <dataValidations count="3">
    <dataValidation type="list" allowBlank="1" showInputMessage="1" showErrorMessage="1" sqref="D120:D136 D161:D167 D142:D157 D50:D62 D3:D30 D80:D115">
      <formula1>"S,E"</formula1>
    </dataValidation>
    <dataValidation type="list" allowBlank="1" showInputMessage="1" showErrorMessage="1" sqref="E168:E169 E120:E139 E142:E166 E50:E62 E3:E30 E80:E115">
      <formula1>"F,H"</formula1>
    </dataValidation>
    <dataValidation allowBlank="1" showInputMessage="1" showErrorMessage="1" errorTitle="mauvaise saisie" error="F pour Femme_x000a_H pour Homme" promptTitle="SAISIE OBLIGATOIRE SVP" prompt="merci !" sqref="E140:E141"/>
  </dataValidation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72"/>
  <sheetViews>
    <sheetView topLeftCell="C53" workbookViewId="0">
      <selection activeCell="S76" sqref="S76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6" max="6" width="11.42578125" customWidth="1"/>
    <col min="7" max="7" width="12" customWidth="1"/>
    <col min="8" max="8" width="11.42578125" hidden="1" customWidth="1"/>
    <col min="9" max="9" width="7.7109375" customWidth="1"/>
    <col min="10" max="10" width="17.28515625" customWidth="1"/>
    <col min="11" max="11" width="17.42578125" hidden="1" customWidth="1"/>
    <col min="12" max="12" width="17.42578125" customWidth="1"/>
    <col min="13" max="13" width="15" hidden="1" customWidth="1"/>
    <col min="14" max="14" width="16.28515625" customWidth="1"/>
    <col min="16" max="16" width="13" customWidth="1"/>
    <col min="18" max="18" width="16.42578125" style="238" customWidth="1"/>
    <col min="19" max="19" width="19" customWidth="1"/>
    <col min="20" max="20" width="15" customWidth="1"/>
  </cols>
  <sheetData>
    <row r="1" spans="1:20" ht="111.75" customHeight="1" thickBot="1">
      <c r="C1" s="321" t="s">
        <v>470</v>
      </c>
      <c r="D1" s="322"/>
      <c r="E1" s="322"/>
      <c r="F1" s="322"/>
      <c r="G1" s="322"/>
      <c r="H1" s="229"/>
      <c r="I1" s="229"/>
      <c r="J1" s="231" t="s">
        <v>447</v>
      </c>
      <c r="K1" s="229"/>
      <c r="L1" s="231" t="s">
        <v>447</v>
      </c>
      <c r="M1" s="232"/>
      <c r="N1" s="228"/>
    </row>
    <row r="2" spans="1:20" ht="89.25" customHeight="1" thickBo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0" t="s">
        <v>456</v>
      </c>
      <c r="P2" s="236" t="s">
        <v>5</v>
      </c>
      <c r="Q2" s="237" t="s">
        <v>456</v>
      </c>
      <c r="R2" s="283" t="s">
        <v>468</v>
      </c>
      <c r="T2" s="245" t="s">
        <v>473</v>
      </c>
    </row>
    <row r="3" spans="1:20">
      <c r="A3" s="172" t="s">
        <v>390</v>
      </c>
      <c r="B3" s="172" t="s">
        <v>225</v>
      </c>
      <c r="C3" s="5" t="str">
        <f t="shared" ref="C3:C31" si="0">A3&amp;" "&amp;B3</f>
        <v>BERTON Nicolas</v>
      </c>
      <c r="D3" s="186" t="s">
        <v>9</v>
      </c>
      <c r="E3" s="95" t="s">
        <v>10</v>
      </c>
      <c r="F3" s="16">
        <f>'joueurs  '!F18</f>
        <v>11.4</v>
      </c>
      <c r="G3" s="14" t="s">
        <v>391</v>
      </c>
      <c r="H3" s="197" t="s">
        <v>392</v>
      </c>
      <c r="I3" s="141" t="str">
        <f t="shared" ref="I3:I31" si="1">IF(E3="H",IF(F3&lt;15.5,"H1",IF(F3&lt;24.5,"H2","H3")),IF(E3="F",IF(F3&lt;24.5,"F1","F2"),""))</f>
        <v>H1</v>
      </c>
      <c r="J3" s="5">
        <f>'Feuille saisie score '!J18</f>
        <v>21</v>
      </c>
      <c r="K3" s="5">
        <f>'Feuille saisie score '!K18</f>
        <v>31</v>
      </c>
      <c r="L3" s="5">
        <f>'Feuille saisie score '!L18</f>
        <v>9</v>
      </c>
      <c r="M3" s="5">
        <f>'Feuille saisie score '!M18</f>
        <v>19</v>
      </c>
      <c r="N3" s="5">
        <f t="shared" ref="N3:N31" si="2">J3+L3</f>
        <v>30</v>
      </c>
      <c r="R3" s="238" t="str">
        <f t="shared" ref="R3:R16" si="3">IF(Q3="","",RANK(Q3,$Q$3:$Q$170,0))</f>
        <v/>
      </c>
    </row>
    <row r="4" spans="1:20">
      <c r="A4" s="172" t="s">
        <v>393</v>
      </c>
      <c r="B4" s="172" t="s">
        <v>28</v>
      </c>
      <c r="C4" s="5" t="str">
        <f t="shared" si="0"/>
        <v>HOUPIN Gilles</v>
      </c>
      <c r="D4" s="186" t="s">
        <v>9</v>
      </c>
      <c r="E4" s="95" t="s">
        <v>10</v>
      </c>
      <c r="F4" s="16">
        <f>'joueurs  '!F80</f>
        <v>16.100000000000001</v>
      </c>
      <c r="G4" s="14" t="s">
        <v>391</v>
      </c>
      <c r="H4" s="197" t="s">
        <v>394</v>
      </c>
      <c r="I4" s="141" t="str">
        <f t="shared" si="1"/>
        <v>H2</v>
      </c>
      <c r="J4" s="5">
        <f>'Feuille saisie score '!J80</f>
        <v>11</v>
      </c>
      <c r="K4" s="5">
        <f>'Feuille saisie score '!K80</f>
        <v>24</v>
      </c>
      <c r="L4" s="5">
        <f>'Feuille saisie score '!L80</f>
        <v>7</v>
      </c>
      <c r="M4" s="5">
        <f>'Feuille saisie score '!M80</f>
        <v>20</v>
      </c>
      <c r="N4" s="5">
        <f t="shared" si="2"/>
        <v>18</v>
      </c>
      <c r="R4" s="238" t="str">
        <f t="shared" si="3"/>
        <v/>
      </c>
    </row>
    <row r="5" spans="1:20" hidden="1">
      <c r="A5" s="172" t="s">
        <v>277</v>
      </c>
      <c r="B5" s="172" t="s">
        <v>278</v>
      </c>
      <c r="C5" s="5" t="str">
        <f t="shared" si="0"/>
        <v>ALAMICHEL Valérie</v>
      </c>
      <c r="D5" s="152" t="s">
        <v>22</v>
      </c>
      <c r="E5" s="152" t="s">
        <v>19</v>
      </c>
      <c r="F5" s="16">
        <f>'joueurs  '!F3</f>
        <v>34.1</v>
      </c>
      <c r="G5" s="74" t="s">
        <v>276</v>
      </c>
      <c r="H5" s="192">
        <v>522832259</v>
      </c>
      <c r="I5" s="141" t="str">
        <f t="shared" si="1"/>
        <v>F2</v>
      </c>
      <c r="J5" s="5">
        <f>'Feuille saisie score '!J3</f>
        <v>4</v>
      </c>
      <c r="K5" s="5">
        <f>'Feuille saisie score '!K3</f>
        <v>29</v>
      </c>
      <c r="L5" s="5">
        <f>'Feuille saisie score '!L3</f>
        <v>6</v>
      </c>
      <c r="M5" s="5">
        <f>'Feuille saisie score '!M3</f>
        <v>24</v>
      </c>
      <c r="N5" s="5">
        <f t="shared" si="2"/>
        <v>10</v>
      </c>
      <c r="R5" t="str">
        <f t="shared" si="3"/>
        <v/>
      </c>
    </row>
    <row r="6" spans="1:20">
      <c r="A6" s="172" t="s">
        <v>395</v>
      </c>
      <c r="B6" s="172" t="s">
        <v>396</v>
      </c>
      <c r="C6" s="5" t="str">
        <f t="shared" si="0"/>
        <v>PESTA Jonathan</v>
      </c>
      <c r="D6" s="186" t="s">
        <v>9</v>
      </c>
      <c r="E6" s="95" t="s">
        <v>10</v>
      </c>
      <c r="F6" s="16">
        <f>'joueurs  '!F130</f>
        <v>24.1</v>
      </c>
      <c r="G6" s="14" t="s">
        <v>391</v>
      </c>
      <c r="H6" s="172">
        <v>44509307</v>
      </c>
      <c r="I6" s="141" t="str">
        <f t="shared" si="1"/>
        <v>H2</v>
      </c>
      <c r="J6" s="5">
        <f>'Feuille saisie score '!J130</f>
        <v>9</v>
      </c>
      <c r="K6" s="5">
        <f>'Feuille saisie score '!K130</f>
        <v>23</v>
      </c>
      <c r="L6" s="5">
        <f>'Feuille saisie score '!L130</f>
        <v>3</v>
      </c>
      <c r="M6" s="5">
        <f>'Feuille saisie score '!M130</f>
        <v>20</v>
      </c>
      <c r="N6" s="5">
        <f t="shared" si="2"/>
        <v>12</v>
      </c>
      <c r="R6" s="238" t="str">
        <f t="shared" si="3"/>
        <v/>
      </c>
    </row>
    <row r="7" spans="1:20">
      <c r="A7" s="172" t="s">
        <v>397</v>
      </c>
      <c r="B7" s="172" t="s">
        <v>398</v>
      </c>
      <c r="C7" s="5" t="str">
        <f t="shared" si="0"/>
        <v>PETITFRERE Olivier</v>
      </c>
      <c r="D7" s="186" t="s">
        <v>9</v>
      </c>
      <c r="E7" s="95" t="s">
        <v>10</v>
      </c>
      <c r="F7" s="16">
        <f>'joueurs  '!F132</f>
        <v>14.5</v>
      </c>
      <c r="G7" s="14" t="s">
        <v>391</v>
      </c>
      <c r="H7" s="172">
        <v>536829228</v>
      </c>
      <c r="I7" s="141" t="str">
        <f t="shared" si="1"/>
        <v>H1</v>
      </c>
      <c r="J7" s="5">
        <f>'Feuille saisie score '!J132</f>
        <v>17</v>
      </c>
      <c r="K7" s="5">
        <f>'Feuille saisie score '!K132</f>
        <v>30</v>
      </c>
      <c r="L7" s="5">
        <f>'Feuille saisie score '!L132</f>
        <v>23</v>
      </c>
      <c r="M7" s="5">
        <f>'Feuille saisie score '!M132</f>
        <v>37</v>
      </c>
      <c r="N7" s="5">
        <f t="shared" si="2"/>
        <v>40</v>
      </c>
      <c r="R7" s="238" t="str">
        <f t="shared" si="3"/>
        <v/>
      </c>
    </row>
    <row r="8" spans="1:20" ht="15.75" thickBot="1">
      <c r="A8" s="174" t="s">
        <v>399</v>
      </c>
      <c r="B8" s="174" t="s">
        <v>400</v>
      </c>
      <c r="C8" s="5" t="str">
        <f t="shared" si="0"/>
        <v>SEMBLAT Charles Carol</v>
      </c>
      <c r="D8" s="186" t="s">
        <v>9</v>
      </c>
      <c r="E8" s="95" t="s">
        <v>10</v>
      </c>
      <c r="F8" s="16">
        <f>'joueurs  '!F153</f>
        <v>18.7</v>
      </c>
      <c r="G8" s="14" t="s">
        <v>391</v>
      </c>
      <c r="H8" s="197" t="s">
        <v>401</v>
      </c>
      <c r="I8" s="141" t="str">
        <f t="shared" si="1"/>
        <v>H2</v>
      </c>
      <c r="J8" s="5">
        <f>'Feuille saisie score '!J153</f>
        <v>19</v>
      </c>
      <c r="K8" s="5">
        <f>'Feuille saisie score '!K153</f>
        <v>36</v>
      </c>
      <c r="L8" s="5">
        <f>'Feuille saisie score '!L153</f>
        <v>11</v>
      </c>
      <c r="M8" s="5">
        <f>'Feuille saisie score '!M153</f>
        <v>27</v>
      </c>
      <c r="N8" s="5">
        <f t="shared" si="2"/>
        <v>30</v>
      </c>
      <c r="R8" s="238" t="str">
        <f t="shared" si="3"/>
        <v/>
      </c>
    </row>
    <row r="9" spans="1:20" ht="15.75" thickBot="1">
      <c r="A9" s="172" t="s">
        <v>402</v>
      </c>
      <c r="B9" s="172" t="s">
        <v>50</v>
      </c>
      <c r="C9" s="5" t="str">
        <f t="shared" si="0"/>
        <v>WEBER  Philippe</v>
      </c>
      <c r="D9" s="186" t="s">
        <v>9</v>
      </c>
      <c r="E9" s="95" t="s">
        <v>10</v>
      </c>
      <c r="F9" s="16">
        <f>'joueurs  '!F165</f>
        <v>13.4</v>
      </c>
      <c r="G9" s="14" t="s">
        <v>391</v>
      </c>
      <c r="H9" s="197" t="s">
        <v>403</v>
      </c>
      <c r="I9" s="141" t="str">
        <f t="shared" si="1"/>
        <v>H1</v>
      </c>
      <c r="J9" s="5">
        <f>'Feuille saisie score '!J165</f>
        <v>14</v>
      </c>
      <c r="K9" s="5">
        <f>'Feuille saisie score '!K165</f>
        <v>28</v>
      </c>
      <c r="L9" s="5">
        <f>'Feuille saisie score '!L165</f>
        <v>15</v>
      </c>
      <c r="M9" s="5">
        <f>'Feuille saisie score '!M165</f>
        <v>27</v>
      </c>
      <c r="N9" s="5">
        <f t="shared" si="2"/>
        <v>29</v>
      </c>
      <c r="P9" s="235" t="str">
        <f>G9</f>
        <v xml:space="preserve">BPALC  </v>
      </c>
      <c r="Q9" s="228">
        <f>SUM(LARGE((N3,N4,N6,N7,N8,N9),{1;2;3}))</f>
        <v>100</v>
      </c>
      <c r="R9" s="285">
        <f t="shared" si="3"/>
        <v>6</v>
      </c>
      <c r="T9" s="238">
        <f>MAX(,N3,N4,N6,N7,N8,N9)</f>
        <v>40</v>
      </c>
    </row>
    <row r="10" spans="1:20">
      <c r="A10" s="172" t="s">
        <v>256</v>
      </c>
      <c r="B10" s="172" t="s">
        <v>257</v>
      </c>
      <c r="C10" s="5" t="str">
        <f t="shared" si="0"/>
        <v>ASTIER DOMINIQUE</v>
      </c>
      <c r="D10" s="186" t="s">
        <v>9</v>
      </c>
      <c r="E10" s="149" t="s">
        <v>10</v>
      </c>
      <c r="F10" s="16">
        <f>'joueurs  '!F6</f>
        <v>24.6</v>
      </c>
      <c r="G10" s="57" t="s">
        <v>255</v>
      </c>
      <c r="H10" s="192">
        <v>47116117</v>
      </c>
      <c r="I10" s="141" t="str">
        <f t="shared" si="1"/>
        <v>H3</v>
      </c>
      <c r="J10" s="5">
        <f>'Feuille saisie score '!J6</f>
        <v>5</v>
      </c>
      <c r="K10" s="5">
        <f>'Feuille saisie score '!K6</f>
        <v>19</v>
      </c>
      <c r="L10" s="5">
        <f>'Feuille saisie score '!L6</f>
        <v>15</v>
      </c>
      <c r="M10" s="5">
        <f>'Feuille saisie score '!M6</f>
        <v>40</v>
      </c>
      <c r="N10" s="5">
        <f t="shared" si="2"/>
        <v>20</v>
      </c>
      <c r="R10" s="238" t="str">
        <f t="shared" si="3"/>
        <v/>
      </c>
    </row>
    <row r="11" spans="1:20" ht="15.75" thickBot="1">
      <c r="A11" s="172" t="s">
        <v>258</v>
      </c>
      <c r="B11" s="172" t="s">
        <v>259</v>
      </c>
      <c r="C11" s="5" t="str">
        <f t="shared" si="0"/>
        <v>GEA  BERNARD</v>
      </c>
      <c r="D11" s="186" t="s">
        <v>9</v>
      </c>
      <c r="E11" s="149" t="s">
        <v>10</v>
      </c>
      <c r="F11" s="16">
        <f>'joueurs  '!F68</f>
        <v>27.7</v>
      </c>
      <c r="G11" s="57" t="s">
        <v>255</v>
      </c>
      <c r="H11" s="192">
        <v>522458066</v>
      </c>
      <c r="I11" s="141" t="str">
        <f t="shared" si="1"/>
        <v>H3</v>
      </c>
      <c r="J11" s="5">
        <f>'Feuille saisie score '!J68</f>
        <v>11</v>
      </c>
      <c r="K11" s="5">
        <f>'Feuille saisie score '!K68</f>
        <v>34</v>
      </c>
      <c r="L11" s="5">
        <f>'Feuille saisie score '!L68</f>
        <v>8</v>
      </c>
      <c r="M11" s="5">
        <f>'Feuille saisie score '!M68</f>
        <v>25</v>
      </c>
      <c r="N11" s="5">
        <f t="shared" si="2"/>
        <v>19</v>
      </c>
      <c r="R11" s="238" t="str">
        <f t="shared" si="3"/>
        <v/>
      </c>
    </row>
    <row r="12" spans="1:20" ht="15.75" thickBot="1">
      <c r="A12" s="174" t="s">
        <v>254</v>
      </c>
      <c r="B12" s="174" t="s">
        <v>180</v>
      </c>
      <c r="C12" s="5" t="str">
        <f t="shared" si="0"/>
        <v>MARTY CHRISTIAN</v>
      </c>
      <c r="D12" s="186" t="s">
        <v>9</v>
      </c>
      <c r="E12" s="149" t="s">
        <v>10</v>
      </c>
      <c r="F12" s="16">
        <f>'joueurs  '!F109</f>
        <v>13.1</v>
      </c>
      <c r="G12" s="57" t="s">
        <v>255</v>
      </c>
      <c r="H12" s="192">
        <v>513007140</v>
      </c>
      <c r="I12" s="141" t="str">
        <f t="shared" si="1"/>
        <v>H1</v>
      </c>
      <c r="J12" s="5">
        <f>'Feuille saisie score '!J109</f>
        <v>14</v>
      </c>
      <c r="K12" s="5">
        <f>'Feuille saisie score '!K109</f>
        <v>26</v>
      </c>
      <c r="L12" s="5">
        <f>'Feuille saisie score '!L109</f>
        <v>13</v>
      </c>
      <c r="M12" s="5">
        <f>'Feuille saisie score '!M109</f>
        <v>23</v>
      </c>
      <c r="N12" s="5">
        <f t="shared" si="2"/>
        <v>27</v>
      </c>
      <c r="P12" s="235" t="str">
        <f>G12</f>
        <v xml:space="preserve">BPAURA  </v>
      </c>
      <c r="Q12" s="228">
        <f>SUM(LARGE((N10,N11,N12),{1;2;3}))</f>
        <v>66</v>
      </c>
      <c r="R12" s="285">
        <f t="shared" si="3"/>
        <v>15</v>
      </c>
      <c r="T12" s="238">
        <f>MAX(N10,N11,N12)</f>
        <v>27</v>
      </c>
    </row>
    <row r="13" spans="1:20">
      <c r="A13" s="174" t="s">
        <v>272</v>
      </c>
      <c r="B13" s="174" t="s">
        <v>273</v>
      </c>
      <c r="C13" s="5" t="str">
        <f t="shared" si="0"/>
        <v>ALLAIN LOIC</v>
      </c>
      <c r="D13" s="186" t="s">
        <v>9</v>
      </c>
      <c r="E13" s="151" t="s">
        <v>10</v>
      </c>
      <c r="F13" s="16">
        <f>'joueurs  '!F4</f>
        <v>32.6</v>
      </c>
      <c r="G13" s="71" t="s">
        <v>264</v>
      </c>
      <c r="H13" s="192">
        <v>527813190</v>
      </c>
      <c r="I13" s="141" t="str">
        <f t="shared" si="1"/>
        <v>H3</v>
      </c>
      <c r="J13" s="5">
        <f>'Feuille saisie score '!J4</f>
        <v>5</v>
      </c>
      <c r="K13" s="5">
        <f>'Feuille saisie score '!K4</f>
        <v>28</v>
      </c>
      <c r="L13" s="5">
        <f>'Feuille saisie score '!L4</f>
        <v>7</v>
      </c>
      <c r="M13" s="5">
        <f>'Feuille saisie score '!M4</f>
        <v>35</v>
      </c>
      <c r="N13" s="5">
        <f t="shared" si="2"/>
        <v>12</v>
      </c>
      <c r="R13" s="238" t="str">
        <f t="shared" si="3"/>
        <v/>
      </c>
    </row>
    <row r="14" spans="1:20" hidden="1">
      <c r="A14" s="172" t="s">
        <v>25</v>
      </c>
      <c r="B14" s="172" t="s">
        <v>28</v>
      </c>
      <c r="C14" s="5" t="str">
        <f t="shared" si="0"/>
        <v>BAUDIN Gilles</v>
      </c>
      <c r="D14" s="10" t="s">
        <v>22</v>
      </c>
      <c r="E14" s="10" t="s">
        <v>10</v>
      </c>
      <c r="F14" s="16">
        <f>'joueurs  '!F14</f>
        <v>15.6</v>
      </c>
      <c r="G14" s="163" t="s">
        <v>14</v>
      </c>
      <c r="H14" s="196">
        <v>543819163</v>
      </c>
      <c r="I14" s="141" t="str">
        <f t="shared" si="1"/>
        <v>H2</v>
      </c>
      <c r="J14" s="5">
        <f>'Feuille saisie score '!J14</f>
        <v>17</v>
      </c>
      <c r="K14" s="5">
        <f>'Feuille saisie score '!K14</f>
        <v>30</v>
      </c>
      <c r="L14" s="5">
        <f>'Feuille saisie score '!L14</f>
        <v>13</v>
      </c>
      <c r="M14" s="5">
        <f>'Feuille saisie score '!M14</f>
        <v>28</v>
      </c>
      <c r="N14" s="5">
        <f t="shared" si="2"/>
        <v>30</v>
      </c>
      <c r="R14" t="str">
        <f t="shared" si="3"/>
        <v/>
      </c>
    </row>
    <row r="15" spans="1:20" ht="15.75" thickBot="1">
      <c r="A15" s="172" t="s">
        <v>262</v>
      </c>
      <c r="B15" s="172" t="s">
        <v>263</v>
      </c>
      <c r="C15" s="5" t="str">
        <f t="shared" si="0"/>
        <v>FERRANDON STEPHANE</v>
      </c>
      <c r="D15" s="186" t="s">
        <v>9</v>
      </c>
      <c r="E15" s="151" t="s">
        <v>10</v>
      </c>
      <c r="F15" s="16">
        <f>'joueurs  '!F60</f>
        <v>8.9</v>
      </c>
      <c r="G15" s="71" t="s">
        <v>264</v>
      </c>
      <c r="H15" s="192">
        <v>540085201</v>
      </c>
      <c r="I15" s="141" t="str">
        <f t="shared" si="1"/>
        <v>H1</v>
      </c>
      <c r="J15" s="5">
        <f>'Feuille saisie score '!J60</f>
        <v>19</v>
      </c>
      <c r="K15" s="5">
        <f>'Feuille saisie score '!K60</f>
        <v>29</v>
      </c>
      <c r="L15" s="5">
        <f>'Feuille saisie score '!L60</f>
        <v>22</v>
      </c>
      <c r="M15" s="5">
        <f>'Feuille saisie score '!M60</f>
        <v>31</v>
      </c>
      <c r="N15" s="5">
        <f t="shared" si="2"/>
        <v>41</v>
      </c>
      <c r="R15" s="238" t="str">
        <f t="shared" si="3"/>
        <v/>
      </c>
    </row>
    <row r="16" spans="1:20" ht="15.75" hidden="1" thickBot="1">
      <c r="A16" s="172" t="s">
        <v>407</v>
      </c>
      <c r="B16" s="172" t="s">
        <v>408</v>
      </c>
      <c r="C16" s="5" t="str">
        <f t="shared" si="0"/>
        <v>BENASSI  Thibaud</v>
      </c>
      <c r="D16" s="160" t="s">
        <v>22</v>
      </c>
      <c r="E16" s="160" t="s">
        <v>10</v>
      </c>
      <c r="F16" s="16">
        <f>'joueurs  '!F16</f>
        <v>46</v>
      </c>
      <c r="G16" s="170" t="s">
        <v>410</v>
      </c>
      <c r="H16" s="172">
        <v>510707363</v>
      </c>
      <c r="I16" s="141" t="str">
        <f t="shared" si="1"/>
        <v>H3</v>
      </c>
      <c r="J16" s="5">
        <f>'Feuille saisie score '!J16</f>
        <v>1</v>
      </c>
      <c r="K16" s="5">
        <f>'Feuille saisie score '!K16</f>
        <v>12</v>
      </c>
      <c r="L16" s="5">
        <f>'Feuille saisie score '!L16</f>
        <v>5</v>
      </c>
      <c r="M16" s="5">
        <f>'Feuille saisie score '!M16</f>
        <v>35</v>
      </c>
      <c r="N16" s="5">
        <f t="shared" si="2"/>
        <v>6</v>
      </c>
      <c r="R16" t="str">
        <f t="shared" si="3"/>
        <v/>
      </c>
    </row>
    <row r="17" spans="1:20" ht="16.5" hidden="1" thickBot="1">
      <c r="A17" s="177" t="s">
        <v>302</v>
      </c>
      <c r="B17" s="177" t="s">
        <v>303</v>
      </c>
      <c r="C17" s="5" t="str">
        <f t="shared" si="0"/>
        <v>ZACCAGNINO Sylvie</v>
      </c>
      <c r="D17" s="188" t="s">
        <v>9</v>
      </c>
      <c r="E17" s="153" t="s">
        <v>19</v>
      </c>
      <c r="F17" s="16">
        <f>'joueurs  '!F167</f>
        <v>23.3</v>
      </c>
      <c r="G17" s="14" t="s">
        <v>298</v>
      </c>
      <c r="H17" s="192">
        <v>513819335</v>
      </c>
      <c r="I17" s="141" t="str">
        <f t="shared" si="1"/>
        <v>F1</v>
      </c>
      <c r="J17" s="5">
        <f>'Feuille saisie score '!J167</f>
        <v>9</v>
      </c>
      <c r="K17" s="5">
        <f>'Feuille saisie score '!K167</f>
        <v>28</v>
      </c>
      <c r="L17" s="5">
        <f>'Feuille saisie score '!L167</f>
        <v>14</v>
      </c>
      <c r="M17" s="5">
        <f>'Feuille saisie score '!M167</f>
        <v>36</v>
      </c>
      <c r="N17" s="5">
        <f t="shared" si="2"/>
        <v>23</v>
      </c>
      <c r="P17" s="235"/>
      <c r="Q17" s="228"/>
      <c r="R17" s="240"/>
    </row>
    <row r="18" spans="1:20" ht="15.75" thickBot="1">
      <c r="A18" s="172" t="s">
        <v>267</v>
      </c>
      <c r="B18" s="172" t="s">
        <v>268</v>
      </c>
      <c r="C18" s="5" t="str">
        <f t="shared" si="0"/>
        <v>REVENU SYLVAIN</v>
      </c>
      <c r="D18" s="186" t="s">
        <v>9</v>
      </c>
      <c r="E18" s="151" t="s">
        <v>10</v>
      </c>
      <c r="F18" s="16">
        <f>'joueurs  '!F144</f>
        <v>22.5</v>
      </c>
      <c r="G18" s="71" t="s">
        <v>264</v>
      </c>
      <c r="H18" s="192">
        <v>547637245</v>
      </c>
      <c r="I18" s="141" t="str">
        <f t="shared" si="1"/>
        <v>H2</v>
      </c>
      <c r="J18" s="5">
        <f>'Feuille saisie score '!J144</f>
        <v>11</v>
      </c>
      <c r="K18" s="5">
        <f>'Feuille saisie score '!K144</f>
        <v>27</v>
      </c>
      <c r="L18" s="5">
        <f>'Feuille saisie score '!L144</f>
        <v>9</v>
      </c>
      <c r="M18" s="5">
        <f>'Feuille saisie score '!M144</f>
        <v>24</v>
      </c>
      <c r="N18" s="5">
        <f t="shared" si="2"/>
        <v>20</v>
      </c>
      <c r="P18" s="235" t="str">
        <f>G18</f>
        <v xml:space="preserve">BPBFC  </v>
      </c>
      <c r="Q18" s="228">
        <f>SUM(LARGE((N13,N15,N18),{1;2;3}))</f>
        <v>73</v>
      </c>
      <c r="R18" s="285">
        <f t="shared" ref="R18:R29" si="4">IF(Q18="","",RANK(Q18,$Q$3:$Q$170,0))</f>
        <v>14</v>
      </c>
      <c r="T18" s="238">
        <f>MAX(N13,N15,N18)</f>
        <v>41</v>
      </c>
    </row>
    <row r="19" spans="1:20">
      <c r="A19" s="177" t="s">
        <v>304</v>
      </c>
      <c r="B19" s="177" t="s">
        <v>68</v>
      </c>
      <c r="C19" s="5" t="str">
        <f t="shared" si="0"/>
        <v>BACHELARD Sébastien</v>
      </c>
      <c r="D19" s="188" t="s">
        <v>9</v>
      </c>
      <c r="E19" s="153" t="s">
        <v>10</v>
      </c>
      <c r="F19" s="16">
        <f>'joueurs  '!F9</f>
        <v>9.4</v>
      </c>
      <c r="G19" s="14" t="s">
        <v>298</v>
      </c>
      <c r="H19" s="192">
        <v>543699178</v>
      </c>
      <c r="I19" s="141" t="str">
        <f t="shared" si="1"/>
        <v>H1</v>
      </c>
      <c r="J19" s="5">
        <f>'Feuille saisie score '!J9</f>
        <v>26</v>
      </c>
      <c r="K19" s="5">
        <f>'Feuille saisie score '!K9</f>
        <v>39</v>
      </c>
      <c r="L19" s="5">
        <f>'Feuille saisie score '!L9</f>
        <v>18</v>
      </c>
      <c r="M19" s="5">
        <f>'Feuille saisie score '!M9</f>
        <v>28</v>
      </c>
      <c r="N19" s="5">
        <f t="shared" si="2"/>
        <v>44</v>
      </c>
      <c r="R19" s="238" t="str">
        <f t="shared" si="4"/>
        <v/>
      </c>
    </row>
    <row r="20" spans="1:20">
      <c r="A20" s="179" t="s">
        <v>301</v>
      </c>
      <c r="B20" s="179" t="s">
        <v>64</v>
      </c>
      <c r="C20" s="5" t="str">
        <f t="shared" si="0"/>
        <v>DELIA Eric</v>
      </c>
      <c r="D20" s="189" t="s">
        <v>9</v>
      </c>
      <c r="E20" s="167" t="s">
        <v>10</v>
      </c>
      <c r="F20" s="16">
        <f>'joueurs  '!F46</f>
        <v>28</v>
      </c>
      <c r="G20" s="14" t="s">
        <v>298</v>
      </c>
      <c r="H20" s="192">
        <v>49251375</v>
      </c>
      <c r="I20" s="141" t="str">
        <f t="shared" si="1"/>
        <v>H3</v>
      </c>
      <c r="J20" s="5">
        <f>'Feuille saisie score '!J46</f>
        <v>9</v>
      </c>
      <c r="K20" s="5">
        <f>'Feuille saisie score '!K46</f>
        <v>33</v>
      </c>
      <c r="L20" s="5">
        <f>'Feuille saisie score '!L46</f>
        <v>13</v>
      </c>
      <c r="M20" s="5">
        <f>'Feuille saisie score '!M46</f>
        <v>39</v>
      </c>
      <c r="N20" s="5">
        <f t="shared" si="2"/>
        <v>22</v>
      </c>
      <c r="R20" s="238" t="str">
        <f t="shared" si="4"/>
        <v/>
      </c>
    </row>
    <row r="21" spans="1:20" ht="15.75" thickBot="1">
      <c r="A21" s="181" t="s">
        <v>296</v>
      </c>
      <c r="B21" s="181" t="s">
        <v>297</v>
      </c>
      <c r="C21" s="5" t="str">
        <f t="shared" si="0"/>
        <v>DURANDE Stephane</v>
      </c>
      <c r="D21" s="188" t="s">
        <v>9</v>
      </c>
      <c r="E21" s="153" t="s">
        <v>10</v>
      </c>
      <c r="F21" s="16">
        <f>'joueurs  '!F58</f>
        <v>14.7</v>
      </c>
      <c r="G21" s="14" t="s">
        <v>298</v>
      </c>
      <c r="H21" s="192">
        <v>521673236</v>
      </c>
      <c r="I21" s="141" t="str">
        <f t="shared" si="1"/>
        <v>H1</v>
      </c>
      <c r="J21" s="5">
        <f>'Feuille saisie score '!J58</f>
        <v>16</v>
      </c>
      <c r="K21" s="5">
        <f>'Feuille saisie score '!K58</f>
        <v>27</v>
      </c>
      <c r="L21" s="5">
        <f>'Feuille saisie score '!L58</f>
        <v>12</v>
      </c>
      <c r="M21" s="5">
        <f>'Feuille saisie score '!M58</f>
        <v>27</v>
      </c>
      <c r="N21" s="5">
        <f t="shared" si="2"/>
        <v>28</v>
      </c>
      <c r="R21" s="238" t="str">
        <f t="shared" si="4"/>
        <v/>
      </c>
    </row>
    <row r="22" spans="1:20" ht="15.75" thickBot="1">
      <c r="A22" s="177" t="s">
        <v>299</v>
      </c>
      <c r="B22" s="177" t="s">
        <v>300</v>
      </c>
      <c r="C22" s="5" t="str">
        <f t="shared" si="0"/>
        <v>HAMELIN Carl</v>
      </c>
      <c r="D22" s="188" t="s">
        <v>9</v>
      </c>
      <c r="E22" s="153" t="s">
        <v>10</v>
      </c>
      <c r="F22" s="16">
        <f>'joueurs  '!F76</f>
        <v>39.200000000000003</v>
      </c>
      <c r="G22" s="14" t="s">
        <v>298</v>
      </c>
      <c r="H22" s="192">
        <v>44222363</v>
      </c>
      <c r="I22" s="141" t="str">
        <f t="shared" si="1"/>
        <v>H3</v>
      </c>
      <c r="J22" s="5">
        <f>'Feuille saisie score '!J76</f>
        <v>9</v>
      </c>
      <c r="K22" s="5">
        <f>'Feuille saisie score '!K76</f>
        <v>39</v>
      </c>
      <c r="L22" s="5">
        <f>'Feuille saisie score '!L76</f>
        <v>6</v>
      </c>
      <c r="M22" s="5">
        <f>'Feuille saisie score '!M76</f>
        <v>40</v>
      </c>
      <c r="N22" s="5">
        <f t="shared" si="2"/>
        <v>15</v>
      </c>
      <c r="P22" s="235" t="str">
        <f>G22</f>
        <v xml:space="preserve">BPCE IT  </v>
      </c>
      <c r="Q22" s="228">
        <f>SUM(LARGE((N19,N20,N21,N22),{1;2;3}))</f>
        <v>94</v>
      </c>
      <c r="R22" s="285">
        <f t="shared" si="4"/>
        <v>9</v>
      </c>
      <c r="T22" s="238">
        <f>MAX(N19,N20,N21,N22)</f>
        <v>44</v>
      </c>
    </row>
    <row r="23" spans="1:20">
      <c r="A23" s="172" t="s">
        <v>274</v>
      </c>
      <c r="B23" s="172" t="s">
        <v>275</v>
      </c>
      <c r="C23" s="5" t="str">
        <f t="shared" si="0"/>
        <v>CORMIER Brice</v>
      </c>
      <c r="D23" s="186" t="s">
        <v>9</v>
      </c>
      <c r="E23" s="152" t="s">
        <v>10</v>
      </c>
      <c r="F23" s="16">
        <f>'joueurs  '!F35</f>
        <v>20.3</v>
      </c>
      <c r="G23" s="74" t="s">
        <v>276</v>
      </c>
      <c r="H23" s="192">
        <v>522833258</v>
      </c>
      <c r="I23" s="141" t="str">
        <f t="shared" si="1"/>
        <v>H2</v>
      </c>
      <c r="J23" s="5">
        <f>'Feuille saisie score '!J35</f>
        <v>13</v>
      </c>
      <c r="K23" s="5">
        <f>'Feuille saisie score '!K35</f>
        <v>27</v>
      </c>
      <c r="L23" s="5">
        <f>'Feuille saisie score '!L35</f>
        <v>8</v>
      </c>
      <c r="M23" s="5">
        <f>'Feuille saisie score '!M35</f>
        <v>23</v>
      </c>
      <c r="N23" s="5">
        <f t="shared" si="2"/>
        <v>21</v>
      </c>
      <c r="R23" s="238" t="str">
        <f t="shared" si="4"/>
        <v/>
      </c>
    </row>
    <row r="24" spans="1:20">
      <c r="A24" s="172" t="s">
        <v>294</v>
      </c>
      <c r="B24" s="172" t="s">
        <v>295</v>
      </c>
      <c r="C24" s="5" t="str">
        <f t="shared" si="0"/>
        <v>decenciere olivier</v>
      </c>
      <c r="D24" s="186" t="s">
        <v>9</v>
      </c>
      <c r="E24" s="152" t="s">
        <v>10</v>
      </c>
      <c r="F24" s="16">
        <f>'joueurs  '!F43</f>
        <v>30.7</v>
      </c>
      <c r="G24" s="74" t="s">
        <v>276</v>
      </c>
      <c r="H24" s="192">
        <v>541946225</v>
      </c>
      <c r="I24" s="141" t="str">
        <f t="shared" si="1"/>
        <v>H3</v>
      </c>
      <c r="J24" s="5">
        <f>'Feuille saisie score '!J43</f>
        <v>8</v>
      </c>
      <c r="K24" s="5">
        <f>'Feuille saisie score '!K43</f>
        <v>32</v>
      </c>
      <c r="L24" s="5">
        <f>'Feuille saisie score '!L43</f>
        <v>13</v>
      </c>
      <c r="M24" s="5">
        <f>'Feuille saisie score '!M43</f>
        <v>42</v>
      </c>
      <c r="N24" s="5">
        <f t="shared" si="2"/>
        <v>21</v>
      </c>
      <c r="R24" s="238" t="str">
        <f t="shared" si="4"/>
        <v/>
      </c>
    </row>
    <row r="25" spans="1:20">
      <c r="A25" s="172" t="s">
        <v>290</v>
      </c>
      <c r="B25" s="172" t="s">
        <v>291</v>
      </c>
      <c r="C25" s="5" t="str">
        <f t="shared" si="0"/>
        <v>dELLA VEDOVA jean yves</v>
      </c>
      <c r="D25" s="186" t="s">
        <v>9</v>
      </c>
      <c r="E25" s="152" t="s">
        <v>10</v>
      </c>
      <c r="F25" s="16">
        <f>'joueurs  '!F47</f>
        <v>35.5</v>
      </c>
      <c r="G25" s="74" t="s">
        <v>276</v>
      </c>
      <c r="H25" s="192">
        <v>520181064</v>
      </c>
      <c r="I25" s="141" t="str">
        <f t="shared" si="1"/>
        <v>H3</v>
      </c>
      <c r="J25" s="5">
        <f>'Feuille saisie score '!J47</f>
        <v>3</v>
      </c>
      <c r="K25" s="5">
        <f>'Feuille saisie score '!K47</f>
        <v>26</v>
      </c>
      <c r="L25" s="5">
        <f>'Feuille saisie score '!L47</f>
        <v>8</v>
      </c>
      <c r="M25" s="5">
        <f>'Feuille saisie score '!M47</f>
        <v>39</v>
      </c>
      <c r="N25" s="5">
        <f t="shared" si="2"/>
        <v>11</v>
      </c>
      <c r="R25" s="238" t="str">
        <f t="shared" si="4"/>
        <v/>
      </c>
    </row>
    <row r="26" spans="1:20">
      <c r="A26" s="172" t="s">
        <v>292</v>
      </c>
      <c r="B26" s="172" t="s">
        <v>293</v>
      </c>
      <c r="C26" s="5" t="str">
        <f t="shared" si="0"/>
        <v>Garnier thierry</v>
      </c>
      <c r="D26" s="186" t="s">
        <v>9</v>
      </c>
      <c r="E26" s="152" t="s">
        <v>10</v>
      </c>
      <c r="F26" s="16">
        <f>'joueurs  '!F66</f>
        <v>35</v>
      </c>
      <c r="G26" s="74" t="s">
        <v>276</v>
      </c>
      <c r="H26" s="192">
        <v>514333250</v>
      </c>
      <c r="I26" s="141" t="str">
        <f t="shared" si="1"/>
        <v>H3</v>
      </c>
      <c r="J26" s="5">
        <f>'Feuille saisie score '!J66</f>
        <v>4</v>
      </c>
      <c r="K26" s="5">
        <f>'Feuille saisie score '!K66</f>
        <v>29</v>
      </c>
      <c r="L26" s="5">
        <f>'Feuille saisie score '!L66</f>
        <v>6</v>
      </c>
      <c r="M26" s="5">
        <f>'Feuille saisie score '!M66</f>
        <v>36</v>
      </c>
      <c r="N26" s="5">
        <f t="shared" si="2"/>
        <v>10</v>
      </c>
      <c r="R26" s="238" t="str">
        <f t="shared" si="4"/>
        <v/>
      </c>
    </row>
    <row r="27" spans="1:20">
      <c r="A27" s="172" t="s">
        <v>282</v>
      </c>
      <c r="B27" s="172" t="s">
        <v>283</v>
      </c>
      <c r="C27" s="5" t="str">
        <f t="shared" si="0"/>
        <v>GUITOGER didier</v>
      </c>
      <c r="D27" s="186" t="s">
        <v>9</v>
      </c>
      <c r="E27" s="152" t="s">
        <v>10</v>
      </c>
      <c r="F27" s="16">
        <f>'joueurs  '!F74</f>
        <v>19.5</v>
      </c>
      <c r="G27" s="74" t="s">
        <v>276</v>
      </c>
      <c r="H27" s="192">
        <v>535764291</v>
      </c>
      <c r="I27" s="141" t="str">
        <f t="shared" si="1"/>
        <v>H2</v>
      </c>
      <c r="J27" s="5">
        <f>'Feuille saisie score '!J74</f>
        <v>13</v>
      </c>
      <c r="K27" s="5">
        <f>'Feuille saisie score '!K74</f>
        <v>31</v>
      </c>
      <c r="L27" s="5">
        <f>'Feuille saisie score '!L74</f>
        <v>5</v>
      </c>
      <c r="M27" s="5">
        <f>'Feuille saisie score '!M74</f>
        <v>20</v>
      </c>
      <c r="N27" s="5">
        <f t="shared" si="2"/>
        <v>18</v>
      </c>
      <c r="R27" s="238" t="str">
        <f t="shared" si="4"/>
        <v/>
      </c>
    </row>
    <row r="28" spans="1:20">
      <c r="A28" s="172" t="s">
        <v>286</v>
      </c>
      <c r="B28" s="172" t="s">
        <v>287</v>
      </c>
      <c r="C28" s="5" t="str">
        <f t="shared" si="0"/>
        <v>PICARD christophe</v>
      </c>
      <c r="D28" s="186" t="s">
        <v>9</v>
      </c>
      <c r="E28" s="152" t="s">
        <v>10</v>
      </c>
      <c r="F28" s="16">
        <f>'joueurs  '!F133</f>
        <v>28.9</v>
      </c>
      <c r="G28" s="74" t="s">
        <v>276</v>
      </c>
      <c r="H28" s="192">
        <v>512647120</v>
      </c>
      <c r="I28" s="141" t="str">
        <f t="shared" si="1"/>
        <v>H3</v>
      </c>
      <c r="J28" s="5">
        <f>'Feuille saisie score '!J133</f>
        <v>5</v>
      </c>
      <c r="K28" s="5">
        <f>'Feuille saisie score '!K133</f>
        <v>27</v>
      </c>
      <c r="L28" s="5">
        <f>'Feuille saisie score '!L133</f>
        <v>7</v>
      </c>
      <c r="M28" s="5">
        <f>'Feuille saisie score '!M133</f>
        <v>31</v>
      </c>
      <c r="N28" s="5">
        <f t="shared" si="2"/>
        <v>12</v>
      </c>
      <c r="R28" s="238" t="str">
        <f t="shared" si="4"/>
        <v/>
      </c>
    </row>
    <row r="29" spans="1:20">
      <c r="A29" s="172" t="s">
        <v>281</v>
      </c>
      <c r="B29" s="172" t="s">
        <v>234</v>
      </c>
      <c r="C29" s="5" t="str">
        <f t="shared" si="0"/>
        <v>PREVOST Vincent</v>
      </c>
      <c r="D29" s="186" t="s">
        <v>9</v>
      </c>
      <c r="E29" s="152" t="s">
        <v>10</v>
      </c>
      <c r="F29" s="16">
        <f>'joueurs  '!F138</f>
        <v>37.799999999999997</v>
      </c>
      <c r="G29" s="74" t="s">
        <v>276</v>
      </c>
      <c r="H29" s="192">
        <v>511512339</v>
      </c>
      <c r="I29" s="141" t="str">
        <f t="shared" si="1"/>
        <v>H3</v>
      </c>
      <c r="J29" s="5">
        <f>'Feuille saisie score '!J138</f>
        <v>1</v>
      </c>
      <c r="K29" s="5">
        <f>'Feuille saisie score '!K138</f>
        <v>24</v>
      </c>
      <c r="L29" s="5">
        <f>'Feuille saisie score '!L138</f>
        <v>3</v>
      </c>
      <c r="M29" s="5">
        <f>'Feuille saisie score '!M138</f>
        <v>33</v>
      </c>
      <c r="N29" s="5">
        <f t="shared" si="2"/>
        <v>4</v>
      </c>
      <c r="R29" s="238" t="str">
        <f t="shared" si="4"/>
        <v/>
      </c>
    </row>
    <row r="30" spans="1:20" ht="16.5" hidden="1" thickBot="1">
      <c r="A30" s="174" t="s">
        <v>284</v>
      </c>
      <c r="B30" s="174" t="s">
        <v>285</v>
      </c>
      <c r="C30" s="5" t="str">
        <f t="shared" si="0"/>
        <v>LEFEVRE catherine</v>
      </c>
      <c r="D30" s="186" t="s">
        <v>9</v>
      </c>
      <c r="E30" s="152" t="s">
        <v>19</v>
      </c>
      <c r="F30" s="16">
        <f>'joueurs  '!F94</f>
        <v>37.4</v>
      </c>
      <c r="G30" s="74" t="s">
        <v>276</v>
      </c>
      <c r="H30" s="192">
        <v>518607180</v>
      </c>
      <c r="I30" s="141" t="str">
        <f t="shared" si="1"/>
        <v>F2</v>
      </c>
      <c r="J30" s="5">
        <f>'Feuille saisie score '!J94</f>
        <v>8</v>
      </c>
      <c r="K30" s="5">
        <f>'Feuille saisie score '!K94</f>
        <v>32</v>
      </c>
      <c r="L30" s="5">
        <f>'Feuille saisie score '!L94</f>
        <v>5</v>
      </c>
      <c r="M30" s="5">
        <f>'Feuille saisie score '!M94</f>
        <v>28</v>
      </c>
      <c r="N30" s="5">
        <f t="shared" si="2"/>
        <v>13</v>
      </c>
      <c r="P30" s="235"/>
      <c r="Q30" s="228"/>
      <c r="R30" s="240"/>
    </row>
    <row r="31" spans="1:20" hidden="1">
      <c r="A31" s="172" t="s">
        <v>55</v>
      </c>
      <c r="B31" s="172" t="s">
        <v>57</v>
      </c>
      <c r="C31" s="5" t="str">
        <f t="shared" si="0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1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2"/>
        <v>24</v>
      </c>
      <c r="R31" t="str">
        <f t="shared" ref="R31:R38" si="5">IF(Q31="","",RANK(Q31,$Q$3:$Q$170,0))</f>
        <v/>
      </c>
    </row>
    <row r="32" spans="1:20" ht="15.75" thickBot="1">
      <c r="A32" s="172" t="s">
        <v>288</v>
      </c>
      <c r="B32" s="172" t="s">
        <v>289</v>
      </c>
      <c r="C32" s="5" t="str">
        <f t="shared" ref="C32:C62" si="6">A32&amp;" "&amp;B32</f>
        <v>SIMON nicolas</v>
      </c>
      <c r="D32" s="186" t="s">
        <v>9</v>
      </c>
      <c r="E32" s="152" t="s">
        <v>10</v>
      </c>
      <c r="F32" s="16">
        <f>'joueurs  '!F154</f>
        <v>11.3</v>
      </c>
      <c r="G32" s="74" t="s">
        <v>276</v>
      </c>
      <c r="H32" s="192">
        <v>513093217</v>
      </c>
      <c r="I32" s="141" t="str">
        <f t="shared" ref="I32:I62" si="7">IF(E32="H",IF(F32&lt;15.5,"H1",IF(F32&lt;24.5,"H2","H3")),IF(E32="F",IF(F32&lt;24.5,"F1","F2"),""))</f>
        <v>H1</v>
      </c>
      <c r="J32" s="5">
        <f>'Feuille saisie score '!J154</f>
        <v>13</v>
      </c>
      <c r="K32" s="5">
        <f>'Feuille saisie score '!K154</f>
        <v>21</v>
      </c>
      <c r="L32" s="5">
        <f>'Feuille saisie score '!L154</f>
        <v>10</v>
      </c>
      <c r="M32" s="5">
        <f>'Feuille saisie score '!M154</f>
        <v>24</v>
      </c>
      <c r="N32" s="5">
        <f t="shared" ref="N32:N62" si="8">J32+L32</f>
        <v>23</v>
      </c>
      <c r="R32" s="238" t="str">
        <f t="shared" si="5"/>
        <v/>
      </c>
    </row>
    <row r="33" spans="1:20" ht="15.75" hidden="1" thickBot="1">
      <c r="A33" s="172" t="s">
        <v>32</v>
      </c>
      <c r="B33" s="172" t="s">
        <v>33</v>
      </c>
      <c r="C33" s="5" t="str">
        <f t="shared" si="6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7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8"/>
        <v>15</v>
      </c>
      <c r="R33" t="str">
        <f t="shared" si="5"/>
        <v/>
      </c>
    </row>
    <row r="34" spans="1:20" ht="16.5" hidden="1" thickBot="1">
      <c r="A34" s="174" t="s">
        <v>211</v>
      </c>
      <c r="B34" s="174" t="s">
        <v>212</v>
      </c>
      <c r="C34" s="5" t="str">
        <f t="shared" si="6"/>
        <v>DI GIANNI MURIEL</v>
      </c>
      <c r="D34" s="186" t="s">
        <v>9</v>
      </c>
      <c r="E34" s="149" t="s">
        <v>19</v>
      </c>
      <c r="F34" s="16">
        <f>'joueurs  '!F54</f>
        <v>10.3</v>
      </c>
      <c r="G34" s="57" t="s">
        <v>213</v>
      </c>
      <c r="H34" s="205" t="s">
        <v>214</v>
      </c>
      <c r="I34" s="141" t="str">
        <f t="shared" si="7"/>
        <v>F1</v>
      </c>
      <c r="J34" s="5">
        <f>'Feuille saisie score '!J54</f>
        <v>25</v>
      </c>
      <c r="K34" s="5">
        <f>'Feuille saisie score '!K54</f>
        <v>37</v>
      </c>
      <c r="L34" s="5">
        <f>'Feuille saisie score '!L54</f>
        <v>23</v>
      </c>
      <c r="M34" s="5">
        <f>'Feuille saisie score '!M54</f>
        <v>35</v>
      </c>
      <c r="N34" s="5">
        <f t="shared" si="8"/>
        <v>48</v>
      </c>
      <c r="R34" s="239" t="str">
        <f t="shared" si="5"/>
        <v/>
      </c>
    </row>
    <row r="35" spans="1:20" ht="15.75" thickBot="1">
      <c r="A35" s="172" t="s">
        <v>279</v>
      </c>
      <c r="B35" s="172" t="s">
        <v>280</v>
      </c>
      <c r="C35" s="5" t="str">
        <f t="shared" si="6"/>
        <v>VIVAUX Guillaume</v>
      </c>
      <c r="D35" s="186" t="s">
        <v>9</v>
      </c>
      <c r="E35" s="152" t="s">
        <v>10</v>
      </c>
      <c r="F35" s="16">
        <f>'joueurs  '!F164</f>
        <v>30.3</v>
      </c>
      <c r="G35" s="74" t="s">
        <v>276</v>
      </c>
      <c r="H35" s="192">
        <v>41046154</v>
      </c>
      <c r="I35" s="141" t="str">
        <f t="shared" si="7"/>
        <v>H3</v>
      </c>
      <c r="J35" s="5">
        <f>'Feuille saisie score '!J164</f>
        <v>8</v>
      </c>
      <c r="K35" s="5">
        <f>'Feuille saisie score '!K164</f>
        <v>34</v>
      </c>
      <c r="L35" s="5">
        <f>'Feuille saisie score '!L164</f>
        <v>7</v>
      </c>
      <c r="M35" s="5">
        <f>'Feuille saisie score '!M164</f>
        <v>27</v>
      </c>
      <c r="N35" s="5">
        <f t="shared" si="8"/>
        <v>15</v>
      </c>
      <c r="P35" s="235" t="str">
        <f>G35</f>
        <v xml:space="preserve">BPCE SA  </v>
      </c>
      <c r="Q35" s="228">
        <f>SUM(LARGE((N23,N24,N25,N26,N27,N28,N29,N32,N35),{1;2;3}))</f>
        <v>65</v>
      </c>
      <c r="R35" s="285">
        <f t="shared" si="5"/>
        <v>16</v>
      </c>
      <c r="T35" s="238">
        <f>MAX(N23,N24,N25,N26,N27,N28,N29,N32,N35)</f>
        <v>23</v>
      </c>
    </row>
    <row r="36" spans="1:20">
      <c r="A36" s="172" t="s">
        <v>220</v>
      </c>
      <c r="B36" s="172" t="s">
        <v>221</v>
      </c>
      <c r="C36" s="5" t="str">
        <f t="shared" si="6"/>
        <v>HERLIN KEVIN</v>
      </c>
      <c r="D36" s="186" t="s">
        <v>9</v>
      </c>
      <c r="E36" s="149" t="s">
        <v>10</v>
      </c>
      <c r="F36" s="16">
        <f>'joueurs  '!F77</f>
        <v>26</v>
      </c>
      <c r="G36" s="57" t="s">
        <v>213</v>
      </c>
      <c r="H36" s="192">
        <v>520163379</v>
      </c>
      <c r="I36" s="141" t="str">
        <f t="shared" si="7"/>
        <v>H3</v>
      </c>
      <c r="J36" s="5">
        <f>'Feuille saisie score '!J77</f>
        <v>6</v>
      </c>
      <c r="K36" s="5">
        <f>'Feuille saisie score '!K77</f>
        <v>23</v>
      </c>
      <c r="L36" s="5">
        <f>'Feuille saisie score '!L77</f>
        <v>8</v>
      </c>
      <c r="M36" s="5">
        <f>'Feuille saisie score '!M77</f>
        <v>25</v>
      </c>
      <c r="N36" s="5">
        <f t="shared" si="8"/>
        <v>14</v>
      </c>
      <c r="R36" s="238" t="str">
        <f t="shared" si="5"/>
        <v/>
      </c>
    </row>
    <row r="37" spans="1:20" hidden="1">
      <c r="A37" s="172" t="s">
        <v>45</v>
      </c>
      <c r="B37" s="172" t="s">
        <v>46</v>
      </c>
      <c r="C37" s="5" t="str">
        <f t="shared" si="6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7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8"/>
        <v>16</v>
      </c>
      <c r="R37" t="str">
        <f t="shared" si="5"/>
        <v/>
      </c>
    </row>
    <row r="38" spans="1:20" hidden="1">
      <c r="A38" s="172" t="s">
        <v>215</v>
      </c>
      <c r="B38" s="172" t="s">
        <v>216</v>
      </c>
      <c r="C38" s="5" t="str">
        <f t="shared" si="6"/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si="7"/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si="8"/>
        <v>28</v>
      </c>
      <c r="R38" t="str">
        <f t="shared" si="5"/>
        <v/>
      </c>
    </row>
    <row r="39" spans="1:20" ht="16.5" hidden="1" thickBot="1">
      <c r="A39" s="172" t="s">
        <v>217</v>
      </c>
      <c r="B39" s="172" t="s">
        <v>218</v>
      </c>
      <c r="C39" s="5" t="str">
        <f t="shared" si="6"/>
        <v>MATTEI VERONIQUE</v>
      </c>
      <c r="D39" s="186" t="s">
        <v>9</v>
      </c>
      <c r="E39" s="149" t="s">
        <v>19</v>
      </c>
      <c r="F39" s="16">
        <f>'joueurs  '!F110</f>
        <v>36.4</v>
      </c>
      <c r="G39" s="57" t="s">
        <v>213</v>
      </c>
      <c r="H39" s="205" t="s">
        <v>219</v>
      </c>
      <c r="I39" s="141" t="str">
        <f t="shared" si="7"/>
        <v>F2</v>
      </c>
      <c r="J39" s="5">
        <f>'Feuille saisie score '!J110</f>
        <v>10</v>
      </c>
      <c r="K39" s="5">
        <f>'Feuille saisie score '!K110</f>
        <v>42</v>
      </c>
      <c r="L39" s="5">
        <f>'Feuille saisie score '!L110</f>
        <v>6</v>
      </c>
      <c r="M39" s="5">
        <f>'Feuille saisie score '!M110</f>
        <v>30</v>
      </c>
      <c r="N39" s="5">
        <f t="shared" si="8"/>
        <v>16</v>
      </c>
      <c r="P39" s="235"/>
      <c r="Q39" s="228"/>
      <c r="R39" s="240"/>
    </row>
    <row r="40" spans="1:20" ht="15.75" thickBot="1">
      <c r="A40" s="172" t="s">
        <v>222</v>
      </c>
      <c r="B40" s="172" t="s">
        <v>223</v>
      </c>
      <c r="C40" s="5" t="str">
        <f t="shared" si="6"/>
        <v>LAURENT JEAN-MARC</v>
      </c>
      <c r="D40" s="186" t="s">
        <v>9</v>
      </c>
      <c r="E40" s="149" t="s">
        <v>10</v>
      </c>
      <c r="F40" s="16">
        <f>'joueurs  '!F91</f>
        <v>12.4</v>
      </c>
      <c r="G40" s="57" t="s">
        <v>213</v>
      </c>
      <c r="H40" s="192">
        <v>542201090</v>
      </c>
      <c r="I40" s="141" t="str">
        <f t="shared" si="7"/>
        <v>H1</v>
      </c>
      <c r="J40" s="5">
        <f>'Feuille saisie score '!J91</f>
        <v>14</v>
      </c>
      <c r="K40" s="5">
        <f>'Feuille saisie score '!K91</f>
        <v>23</v>
      </c>
      <c r="L40" s="5">
        <f>'Feuille saisie score '!L91</f>
        <v>19</v>
      </c>
      <c r="M40" s="5">
        <f>'Feuille saisie score '!M91</f>
        <v>33</v>
      </c>
      <c r="N40" s="5">
        <f t="shared" si="8"/>
        <v>33</v>
      </c>
      <c r="R40" s="238" t="str">
        <f t="shared" ref="R40:R61" si="9">IF(Q40="","",RANK(Q40,$Q$3:$Q$170,0))</f>
        <v/>
      </c>
    </row>
    <row r="41" spans="1:20" ht="15.75" thickBot="1">
      <c r="A41" s="172" t="s">
        <v>224</v>
      </c>
      <c r="B41" s="172" t="s">
        <v>225</v>
      </c>
      <c r="C41" s="5" t="str">
        <f t="shared" si="6"/>
        <v>PENIN Nicolas</v>
      </c>
      <c r="D41" s="186" t="s">
        <v>9</v>
      </c>
      <c r="E41" s="149" t="s">
        <v>10</v>
      </c>
      <c r="F41" s="16">
        <f>'joueurs  '!F129</f>
        <v>27.8</v>
      </c>
      <c r="G41" s="57" t="s">
        <v>213</v>
      </c>
      <c r="H41" s="192">
        <v>531464238</v>
      </c>
      <c r="I41" s="141" t="str">
        <f t="shared" si="7"/>
        <v>H3</v>
      </c>
      <c r="J41" s="5">
        <f>'Feuille saisie score '!J129</f>
        <v>5</v>
      </c>
      <c r="K41" s="5">
        <f>'Feuille saisie score '!K129</f>
        <v>19</v>
      </c>
      <c r="L41" s="5">
        <f>'Feuille saisie score '!L129</f>
        <v>0</v>
      </c>
      <c r="M41" s="5">
        <f>'Feuille saisie score '!M129</f>
        <v>0</v>
      </c>
      <c r="N41" s="5">
        <f t="shared" si="8"/>
        <v>5</v>
      </c>
      <c r="P41" s="235" t="str">
        <f>G41</f>
        <v xml:space="preserve">BPCE SI  </v>
      </c>
      <c r="Q41" s="228">
        <f>SUM(LARGE((N36,N40,N41),{1;2;3}))</f>
        <v>52</v>
      </c>
      <c r="R41" s="285">
        <f t="shared" si="9"/>
        <v>18</v>
      </c>
      <c r="T41" s="238">
        <f>MAX(N36,N40,N41)</f>
        <v>33</v>
      </c>
    </row>
    <row r="42" spans="1:20">
      <c r="A42" s="172" t="s">
        <v>71</v>
      </c>
      <c r="B42" s="172" t="s">
        <v>72</v>
      </c>
      <c r="C42" s="5" t="str">
        <f t="shared" si="6"/>
        <v>GAUTIER Stéphane</v>
      </c>
      <c r="D42" s="186" t="s">
        <v>9</v>
      </c>
      <c r="E42" s="95" t="s">
        <v>10</v>
      </c>
      <c r="F42" s="16">
        <f>'joueurs  '!F67</f>
        <v>25.4</v>
      </c>
      <c r="G42" s="14" t="s">
        <v>60</v>
      </c>
      <c r="H42" s="192">
        <v>44952233</v>
      </c>
      <c r="I42" s="141" t="str">
        <f t="shared" si="7"/>
        <v>H3</v>
      </c>
      <c r="J42" s="5">
        <f>'Feuille saisie score '!J67</f>
        <v>6</v>
      </c>
      <c r="K42" s="5">
        <f>'Feuille saisie score '!K67</f>
        <v>21</v>
      </c>
      <c r="L42" s="5">
        <f>'Feuille saisie score '!L67</f>
        <v>7</v>
      </c>
      <c r="M42" s="5">
        <f>'Feuille saisie score '!M67</f>
        <v>28</v>
      </c>
      <c r="N42" s="5">
        <f t="shared" si="8"/>
        <v>13</v>
      </c>
      <c r="R42" s="238" t="str">
        <f t="shared" si="9"/>
        <v/>
      </c>
    </row>
    <row r="43" spans="1:20">
      <c r="A43" s="172" t="s">
        <v>73</v>
      </c>
      <c r="B43" s="172" t="s">
        <v>74</v>
      </c>
      <c r="C43" s="5" t="str">
        <f t="shared" si="6"/>
        <v>LALANNE Franck</v>
      </c>
      <c r="D43" s="186" t="s">
        <v>9</v>
      </c>
      <c r="E43" s="95" t="s">
        <v>10</v>
      </c>
      <c r="F43" s="16">
        <f>'joueurs  '!F87</f>
        <v>24.8</v>
      </c>
      <c r="G43" s="14" t="s">
        <v>60</v>
      </c>
      <c r="H43" s="192">
        <v>543213165</v>
      </c>
      <c r="I43" s="141" t="str">
        <f t="shared" si="7"/>
        <v>H3</v>
      </c>
      <c r="J43" s="5">
        <f>'Feuille saisie score '!J87</f>
        <v>4</v>
      </c>
      <c r="K43" s="5">
        <f>'Feuille saisie score '!K87</f>
        <v>13</v>
      </c>
      <c r="L43" s="5">
        <f>'Feuille saisie score '!L87</f>
        <v>5</v>
      </c>
      <c r="M43" s="5">
        <f>'Feuille saisie score '!M87</f>
        <v>19</v>
      </c>
      <c r="N43" s="5">
        <f t="shared" si="8"/>
        <v>9</v>
      </c>
      <c r="R43" s="238" t="str">
        <f t="shared" si="9"/>
        <v/>
      </c>
    </row>
    <row r="44" spans="1:20" ht="15.75" thickBot="1">
      <c r="A44" s="172" t="s">
        <v>63</v>
      </c>
      <c r="B44" s="172" t="s">
        <v>64</v>
      </c>
      <c r="C44" s="5" t="str">
        <f t="shared" si="6"/>
        <v>MAJOIS Eric</v>
      </c>
      <c r="D44" s="186" t="s">
        <v>9</v>
      </c>
      <c r="E44" s="95" t="s">
        <v>10</v>
      </c>
      <c r="F44" s="16">
        <f>'joueurs  '!F106</f>
        <v>21.3</v>
      </c>
      <c r="G44" s="14" t="s">
        <v>60</v>
      </c>
      <c r="H44" s="192">
        <v>529362067</v>
      </c>
      <c r="I44" s="141" t="str">
        <f t="shared" si="7"/>
        <v>H2</v>
      </c>
      <c r="J44" s="5">
        <f>'Feuille saisie score '!J106</f>
        <v>7</v>
      </c>
      <c r="K44" s="5">
        <f>'Feuille saisie score '!K106</f>
        <v>19</v>
      </c>
      <c r="L44" s="5">
        <f>'Feuille saisie score '!L106</f>
        <v>7</v>
      </c>
      <c r="M44" s="5">
        <f>'Feuille saisie score '!M106</f>
        <v>17</v>
      </c>
      <c r="N44" s="5">
        <f t="shared" si="8"/>
        <v>14</v>
      </c>
      <c r="R44" s="238" t="str">
        <f t="shared" si="9"/>
        <v/>
      </c>
    </row>
    <row r="45" spans="1:20" ht="15.75" thickBot="1">
      <c r="A45" s="172" t="s">
        <v>67</v>
      </c>
      <c r="B45" s="172" t="s">
        <v>68</v>
      </c>
      <c r="C45" s="5" t="str">
        <f t="shared" si="6"/>
        <v>TOMINE Sébastien</v>
      </c>
      <c r="D45" s="186" t="s">
        <v>9</v>
      </c>
      <c r="E45" s="95" t="s">
        <v>10</v>
      </c>
      <c r="F45" s="16">
        <f>'joueurs  '!F158</f>
        <v>37.4</v>
      </c>
      <c r="G45" s="14" t="s">
        <v>60</v>
      </c>
      <c r="H45" s="192">
        <v>517701383</v>
      </c>
      <c r="I45" s="141" t="str">
        <f t="shared" si="7"/>
        <v>H3</v>
      </c>
      <c r="J45" s="5">
        <f>'Feuille saisie score '!J158</f>
        <v>14</v>
      </c>
      <c r="K45" s="5">
        <f>'Feuille saisie score '!K158</f>
        <v>52</v>
      </c>
      <c r="L45" s="5">
        <f>'Feuille saisie score '!L158</f>
        <v>20</v>
      </c>
      <c r="M45" s="5">
        <f>'Feuille saisie score '!M158</f>
        <v>58</v>
      </c>
      <c r="N45" s="5">
        <f t="shared" si="8"/>
        <v>34</v>
      </c>
      <c r="P45" s="235" t="str">
        <f>G45</f>
        <v xml:space="preserve">BPGO  </v>
      </c>
      <c r="Q45" s="228">
        <f>SUM(LARGE((N42,N43,N44,N45),{1;2;3}))</f>
        <v>61</v>
      </c>
      <c r="R45" s="285">
        <f t="shared" si="9"/>
        <v>17</v>
      </c>
      <c r="T45" s="238">
        <f>MAX(N42,N43,N44,N45)</f>
        <v>34</v>
      </c>
    </row>
    <row r="46" spans="1:20">
      <c r="A46" s="172" t="s">
        <v>311</v>
      </c>
      <c r="B46" s="172" t="s">
        <v>154</v>
      </c>
      <c r="C46" s="5" t="str">
        <f t="shared" si="6"/>
        <v>AYMARD FREDERIC</v>
      </c>
      <c r="D46" s="186" t="s">
        <v>9</v>
      </c>
      <c r="E46" s="154" t="s">
        <v>10</v>
      </c>
      <c r="F46" s="16">
        <f>'joueurs  '!F8</f>
        <v>16.5</v>
      </c>
      <c r="G46" s="80" t="s">
        <v>306</v>
      </c>
      <c r="H46" s="195" t="s">
        <v>312</v>
      </c>
      <c r="I46" s="141" t="str">
        <f t="shared" si="7"/>
        <v>H2</v>
      </c>
      <c r="J46" s="5">
        <f>'Feuille saisie score '!J8</f>
        <v>12</v>
      </c>
      <c r="K46" s="5">
        <f>'Feuille saisie score '!K8</f>
        <v>28</v>
      </c>
      <c r="L46" s="5">
        <f>'Feuille saisie score '!L8</f>
        <v>12</v>
      </c>
      <c r="M46" s="5">
        <f>'Feuille saisie score '!M8</f>
        <v>26</v>
      </c>
      <c r="N46" s="5">
        <f t="shared" si="8"/>
        <v>24</v>
      </c>
      <c r="R46" s="238" t="str">
        <f t="shared" si="9"/>
        <v/>
      </c>
    </row>
    <row r="47" spans="1:20">
      <c r="A47" s="172" t="s">
        <v>313</v>
      </c>
      <c r="B47" s="172" t="s">
        <v>237</v>
      </c>
      <c r="C47" s="5" t="str">
        <f t="shared" si="6"/>
        <v>LACAZE NICOLAS</v>
      </c>
      <c r="D47" s="186" t="s">
        <v>9</v>
      </c>
      <c r="E47" s="154" t="s">
        <v>10</v>
      </c>
      <c r="F47" s="16">
        <f>'joueurs  '!F86</f>
        <v>19</v>
      </c>
      <c r="G47" s="80" t="s">
        <v>306</v>
      </c>
      <c r="H47" s="195" t="s">
        <v>314</v>
      </c>
      <c r="I47" s="141" t="str">
        <f t="shared" si="7"/>
        <v>H2</v>
      </c>
      <c r="J47" s="5">
        <f>'Feuille saisie score '!J86</f>
        <v>14</v>
      </c>
      <c r="K47" s="5">
        <f>'Feuille saisie score '!K86</f>
        <v>32</v>
      </c>
      <c r="L47" s="5">
        <f>'Feuille saisie score '!L86</f>
        <v>8</v>
      </c>
      <c r="M47" s="5">
        <f>'Feuille saisie score '!M86</f>
        <v>22</v>
      </c>
      <c r="N47" s="5">
        <f t="shared" si="8"/>
        <v>22</v>
      </c>
      <c r="R47" s="238" t="str">
        <f t="shared" si="9"/>
        <v/>
      </c>
    </row>
    <row r="48" spans="1:20">
      <c r="A48" s="172" t="s">
        <v>308</v>
      </c>
      <c r="B48" s="172" t="s">
        <v>309</v>
      </c>
      <c r="C48" s="5" t="str">
        <f t="shared" si="6"/>
        <v>MANSIOUS CHRISTOPHE</v>
      </c>
      <c r="D48" s="186" t="s">
        <v>9</v>
      </c>
      <c r="E48" s="154" t="s">
        <v>10</v>
      </c>
      <c r="F48" s="16">
        <f>'joueurs  '!F107</f>
        <v>9.1</v>
      </c>
      <c r="G48" s="80" t="s">
        <v>306</v>
      </c>
      <c r="H48" s="195" t="s">
        <v>310</v>
      </c>
      <c r="I48" s="141" t="str">
        <f t="shared" si="7"/>
        <v>H1</v>
      </c>
      <c r="J48" s="5">
        <f>'Feuille saisie score '!J107</f>
        <v>16</v>
      </c>
      <c r="K48" s="5">
        <f>'Feuille saisie score '!K107</f>
        <v>26</v>
      </c>
      <c r="L48" s="5">
        <f>'Feuille saisie score '!L107</f>
        <v>20</v>
      </c>
      <c r="M48" s="5">
        <f>'Feuille saisie score '!M107</f>
        <v>30</v>
      </c>
      <c r="N48" s="5">
        <f t="shared" si="8"/>
        <v>36</v>
      </c>
      <c r="R48" s="238" t="str">
        <f t="shared" si="9"/>
        <v/>
      </c>
    </row>
    <row r="49" spans="1:20" ht="15.75" thickBot="1">
      <c r="A49" s="172" t="s">
        <v>318</v>
      </c>
      <c r="B49" s="172" t="s">
        <v>319</v>
      </c>
      <c r="C49" s="5" t="str">
        <f t="shared" si="6"/>
        <v>PRADERE GUILLAUME</v>
      </c>
      <c r="D49" s="186" t="s">
        <v>9</v>
      </c>
      <c r="E49" s="154" t="s">
        <v>10</v>
      </c>
      <c r="F49" s="16">
        <f>'joueurs  '!F136</f>
        <v>14.4</v>
      </c>
      <c r="G49" s="80" t="s">
        <v>306</v>
      </c>
      <c r="H49" s="195" t="s">
        <v>320</v>
      </c>
      <c r="I49" s="141" t="str">
        <f t="shared" si="7"/>
        <v>H1</v>
      </c>
      <c r="J49" s="5">
        <f>'Feuille saisie score '!J136</f>
        <v>20</v>
      </c>
      <c r="K49" s="5">
        <f>'Feuille saisie score '!K136</f>
        <v>34</v>
      </c>
      <c r="L49" s="5">
        <f>'Feuille saisie score '!L136</f>
        <v>10</v>
      </c>
      <c r="M49" s="5">
        <f>'Feuille saisie score '!M136</f>
        <v>20</v>
      </c>
      <c r="N49" s="5">
        <f t="shared" si="8"/>
        <v>30</v>
      </c>
      <c r="R49" s="238" t="str">
        <f t="shared" si="9"/>
        <v/>
      </c>
    </row>
    <row r="50" spans="1:20" ht="15.75" thickBot="1">
      <c r="A50" s="174" t="s">
        <v>305</v>
      </c>
      <c r="B50" s="174" t="s">
        <v>263</v>
      </c>
      <c r="C50" s="5" t="str">
        <f t="shared" si="6"/>
        <v>REVEL STEPHANE</v>
      </c>
      <c r="D50" s="186" t="s">
        <v>9</v>
      </c>
      <c r="E50" s="154" t="s">
        <v>10</v>
      </c>
      <c r="F50" s="16">
        <f>'joueurs  '!F143</f>
        <v>19.8</v>
      </c>
      <c r="G50" s="80" t="s">
        <v>306</v>
      </c>
      <c r="H50" s="195" t="s">
        <v>307</v>
      </c>
      <c r="I50" s="141" t="str">
        <f t="shared" si="7"/>
        <v>H2</v>
      </c>
      <c r="J50" s="5">
        <f>'Feuille saisie score '!J143</f>
        <v>14</v>
      </c>
      <c r="K50" s="5">
        <f>'Feuille saisie score '!K143</f>
        <v>33</v>
      </c>
      <c r="L50" s="5">
        <f>'Feuille saisie score '!L143</f>
        <v>16</v>
      </c>
      <c r="M50" s="5">
        <f>'Feuille saisie score '!M143</f>
        <v>35</v>
      </c>
      <c r="N50" s="5">
        <f t="shared" si="8"/>
        <v>30</v>
      </c>
      <c r="P50" s="235" t="str">
        <f>G50</f>
        <v xml:space="preserve">BPOC  </v>
      </c>
      <c r="Q50" s="228">
        <f>SUM(LARGE((N46,N47,N48,N49,N50),{1;2;3}))</f>
        <v>96</v>
      </c>
      <c r="R50" s="285">
        <f t="shared" si="9"/>
        <v>7</v>
      </c>
      <c r="T50" s="238">
        <f>MAX(N46,N47,N48,N49,N50)</f>
        <v>36</v>
      </c>
    </row>
    <row r="51" spans="1:20" ht="15.75">
      <c r="A51" s="175" t="s">
        <v>101</v>
      </c>
      <c r="B51" s="175" t="s">
        <v>102</v>
      </c>
      <c r="C51" s="5" t="str">
        <f t="shared" si="6"/>
        <v>ANDURAND Jérôme</v>
      </c>
      <c r="D51" s="187" t="s">
        <v>9</v>
      </c>
      <c r="E51" s="142" t="s">
        <v>10</v>
      </c>
      <c r="F51" s="16">
        <f>'joueurs  '!F5</f>
        <v>15.4</v>
      </c>
      <c r="G51" s="86" t="s">
        <v>78</v>
      </c>
      <c r="H51" s="193">
        <v>514507116</v>
      </c>
      <c r="I51" s="141" t="str">
        <f t="shared" si="7"/>
        <v>H1</v>
      </c>
      <c r="J51" s="5">
        <f>'Feuille saisie score '!J5</f>
        <v>15</v>
      </c>
      <c r="K51" s="5">
        <f>'Feuille saisie score '!K5</f>
        <v>30</v>
      </c>
      <c r="L51" s="5">
        <f>'Feuille saisie score '!L5</f>
        <v>23</v>
      </c>
      <c r="M51" s="5">
        <f>'Feuille saisie score '!M5</f>
        <v>37</v>
      </c>
      <c r="N51" s="15">
        <f t="shared" si="8"/>
        <v>38</v>
      </c>
      <c r="R51" s="238" t="str">
        <f t="shared" si="9"/>
        <v/>
      </c>
    </row>
    <row r="52" spans="1:20" ht="15.75" hidden="1">
      <c r="A52" s="174" t="s">
        <v>58</v>
      </c>
      <c r="B52" s="174" t="s">
        <v>59</v>
      </c>
      <c r="C52" s="5" t="str">
        <f t="shared" si="6"/>
        <v>FOURNIER Corinne</v>
      </c>
      <c r="D52" s="186" t="s">
        <v>9</v>
      </c>
      <c r="E52" s="95" t="s">
        <v>19</v>
      </c>
      <c r="F52" s="16">
        <f>'joueurs  '!F63</f>
        <v>18.7</v>
      </c>
      <c r="G52" s="14" t="s">
        <v>60</v>
      </c>
      <c r="H52" s="192">
        <v>3147213</v>
      </c>
      <c r="I52" s="141" t="str">
        <f t="shared" si="7"/>
        <v>F1</v>
      </c>
      <c r="J52" s="5">
        <f>'Feuille saisie score '!J63</f>
        <v>19</v>
      </c>
      <c r="K52" s="5">
        <f>'Feuille saisie score '!K63</f>
        <v>38</v>
      </c>
      <c r="L52" s="5">
        <f>'Feuille saisie score '!L63</f>
        <v>10</v>
      </c>
      <c r="M52" s="5">
        <f>'Feuille saisie score '!M63</f>
        <v>24</v>
      </c>
      <c r="N52" s="5">
        <f t="shared" si="8"/>
        <v>29</v>
      </c>
      <c r="R52" s="239" t="str">
        <f t="shared" si="9"/>
        <v/>
      </c>
    </row>
    <row r="53" spans="1:20" ht="15.75">
      <c r="A53" s="175" t="s">
        <v>113</v>
      </c>
      <c r="B53" s="175" t="s">
        <v>114</v>
      </c>
      <c r="C53" s="5" t="str">
        <f t="shared" si="6"/>
        <v>BEUVELOT Gaël</v>
      </c>
      <c r="D53" s="187" t="s">
        <v>9</v>
      </c>
      <c r="E53" s="142" t="s">
        <v>10</v>
      </c>
      <c r="F53" s="16">
        <f>'joueurs  '!F19</f>
        <v>11.9</v>
      </c>
      <c r="G53" s="86" t="s">
        <v>78</v>
      </c>
      <c r="H53" s="198">
        <v>533283215</v>
      </c>
      <c r="I53" s="141" t="str">
        <f t="shared" si="7"/>
        <v>H1</v>
      </c>
      <c r="J53" s="5">
        <f>'Feuille saisie score '!J19</f>
        <v>10</v>
      </c>
      <c r="K53" s="5">
        <f>'Feuille saisie score '!K19</f>
        <v>19</v>
      </c>
      <c r="L53" s="5">
        <f>'Feuille saisie score '!L19</f>
        <v>7</v>
      </c>
      <c r="M53" s="5">
        <f>'Feuille saisie score '!M19</f>
        <v>16</v>
      </c>
      <c r="N53" s="5">
        <f t="shared" si="8"/>
        <v>17</v>
      </c>
      <c r="R53" s="238" t="str">
        <f t="shared" si="9"/>
        <v/>
      </c>
    </row>
    <row r="54" spans="1:20" ht="15.75" hidden="1">
      <c r="A54" s="172" t="s">
        <v>69</v>
      </c>
      <c r="B54" s="172" t="s">
        <v>70</v>
      </c>
      <c r="C54" s="5" t="str">
        <f t="shared" si="6"/>
        <v>HOUET Elodie</v>
      </c>
      <c r="D54" s="186" t="s">
        <v>9</v>
      </c>
      <c r="E54" s="95" t="s">
        <v>19</v>
      </c>
      <c r="F54" s="16">
        <f>'joueurs  '!F79</f>
        <v>49</v>
      </c>
      <c r="G54" s="14" t="s">
        <v>60</v>
      </c>
      <c r="H54" s="192">
        <v>524317384</v>
      </c>
      <c r="I54" s="141" t="str">
        <f t="shared" si="7"/>
        <v>F2</v>
      </c>
      <c r="J54" s="5">
        <f>'Feuille saisie score '!J79</f>
        <v>11</v>
      </c>
      <c r="K54" s="5">
        <f>'Feuille saisie score '!K79</f>
        <v>43</v>
      </c>
      <c r="L54" s="5">
        <f>'Feuille saisie score '!L79</f>
        <v>4</v>
      </c>
      <c r="M54" s="5">
        <f>'Feuille saisie score '!M79</f>
        <v>33</v>
      </c>
      <c r="N54" s="5">
        <f t="shared" si="8"/>
        <v>15</v>
      </c>
      <c r="R54" s="239" t="str">
        <f t="shared" si="9"/>
        <v/>
      </c>
    </row>
    <row r="55" spans="1:20" ht="15.75" hidden="1">
      <c r="A55" s="172" t="s">
        <v>65</v>
      </c>
      <c r="B55" s="172" t="s">
        <v>66</v>
      </c>
      <c r="C55" s="5" t="str">
        <f t="shared" si="6"/>
        <v>MORGANT JAFFEUX Elisabeth</v>
      </c>
      <c r="D55" s="186" t="s">
        <v>9</v>
      </c>
      <c r="E55" s="95" t="s">
        <v>19</v>
      </c>
      <c r="F55" s="16">
        <f>'joueurs  '!F118</f>
        <v>45.1</v>
      </c>
      <c r="G55" s="14" t="s">
        <v>60</v>
      </c>
      <c r="H55" s="192">
        <v>46795342</v>
      </c>
      <c r="I55" s="141" t="str">
        <f t="shared" si="7"/>
        <v>F2</v>
      </c>
      <c r="J55" s="5">
        <f>'Feuille saisie score '!J118</f>
        <v>1</v>
      </c>
      <c r="K55" s="5">
        <f>'Feuille saisie score '!K118</f>
        <v>14</v>
      </c>
      <c r="L55" s="5">
        <f>'Feuille saisie score '!L118</f>
        <v>0</v>
      </c>
      <c r="M55" s="5">
        <f>'Feuille saisie score '!M118</f>
        <v>0</v>
      </c>
      <c r="N55" s="5">
        <f t="shared" si="8"/>
        <v>1</v>
      </c>
      <c r="R55" s="239" t="str">
        <f t="shared" si="9"/>
        <v/>
      </c>
    </row>
    <row r="56" spans="1:20" ht="15.75">
      <c r="A56" s="175" t="s">
        <v>96</v>
      </c>
      <c r="B56" s="175" t="s">
        <v>54</v>
      </c>
      <c r="C56" s="5" t="str">
        <f t="shared" si="6"/>
        <v>BOULDOIRES Bertrand</v>
      </c>
      <c r="D56" s="187" t="s">
        <v>9</v>
      </c>
      <c r="E56" s="142" t="s">
        <v>10</v>
      </c>
      <c r="F56" s="16">
        <f>'joueurs  '!F21</f>
        <v>7</v>
      </c>
      <c r="G56" s="86" t="s">
        <v>78</v>
      </c>
      <c r="H56" s="193" t="s">
        <v>97</v>
      </c>
      <c r="I56" s="141" t="str">
        <f t="shared" si="7"/>
        <v>H1</v>
      </c>
      <c r="J56" s="5">
        <f>'Feuille saisie score '!J21</f>
        <v>13</v>
      </c>
      <c r="K56" s="5">
        <f>'Feuille saisie score '!K21</f>
        <v>21</v>
      </c>
      <c r="L56" s="5">
        <f>'Feuille saisie score '!L21</f>
        <v>6</v>
      </c>
      <c r="M56" s="5">
        <f>'Feuille saisie score '!M21</f>
        <v>11</v>
      </c>
      <c r="N56" s="5">
        <f t="shared" si="8"/>
        <v>19</v>
      </c>
      <c r="R56" s="238" t="str">
        <f t="shared" si="9"/>
        <v/>
      </c>
    </row>
    <row r="57" spans="1:20" ht="15.75">
      <c r="A57" s="175" t="s">
        <v>107</v>
      </c>
      <c r="B57" s="175" t="s">
        <v>108</v>
      </c>
      <c r="C57" s="5" t="str">
        <f t="shared" si="6"/>
        <v>DECRESSAIN Amaury</v>
      </c>
      <c r="D57" s="187" t="s">
        <v>9</v>
      </c>
      <c r="E57" s="142" t="s">
        <v>10</v>
      </c>
      <c r="F57" s="16">
        <f>'joueurs  '!F44</f>
        <v>14.4</v>
      </c>
      <c r="G57" s="86" t="s">
        <v>78</v>
      </c>
      <c r="H57" s="202" t="s">
        <v>109</v>
      </c>
      <c r="I57" s="141" t="str">
        <f t="shared" si="7"/>
        <v>H1</v>
      </c>
      <c r="J57" s="5">
        <f>'Feuille saisie score '!J44</f>
        <v>2</v>
      </c>
      <c r="K57" s="5">
        <f>'Feuille saisie score '!K44</f>
        <v>9</v>
      </c>
      <c r="L57" s="5">
        <f>'Feuille saisie score '!L44</f>
        <v>13</v>
      </c>
      <c r="M57" s="5">
        <f>'Feuille saisie score '!M44</f>
        <v>25</v>
      </c>
      <c r="N57" s="5">
        <f t="shared" si="8"/>
        <v>15</v>
      </c>
      <c r="R57" s="238" t="str">
        <f t="shared" si="9"/>
        <v/>
      </c>
    </row>
    <row r="58" spans="1:20" ht="15.75">
      <c r="A58" s="175" t="s">
        <v>94</v>
      </c>
      <c r="B58" s="175" t="s">
        <v>95</v>
      </c>
      <c r="C58" s="5" t="str">
        <f t="shared" si="6"/>
        <v>DIZET Loïc</v>
      </c>
      <c r="D58" s="187" t="s">
        <v>9</v>
      </c>
      <c r="E58" s="142" t="s">
        <v>10</v>
      </c>
      <c r="F58" s="16">
        <f>'joueurs  '!F55</f>
        <v>15.7</v>
      </c>
      <c r="G58" s="86" t="s">
        <v>78</v>
      </c>
      <c r="H58" s="198">
        <v>43774199</v>
      </c>
      <c r="I58" s="141" t="str">
        <f t="shared" si="7"/>
        <v>H2</v>
      </c>
      <c r="J58" s="5">
        <f>'Feuille saisie score '!J55</f>
        <v>23</v>
      </c>
      <c r="K58" s="5">
        <f>'Feuille saisie score '!K55</f>
        <v>40</v>
      </c>
      <c r="L58" s="5">
        <f>'Feuille saisie score '!L55</f>
        <v>22</v>
      </c>
      <c r="M58" s="5">
        <f>'Feuille saisie score '!M55</f>
        <v>39</v>
      </c>
      <c r="N58" s="15">
        <f t="shared" si="8"/>
        <v>45</v>
      </c>
      <c r="R58" s="238" t="str">
        <f t="shared" si="9"/>
        <v/>
      </c>
    </row>
    <row r="59" spans="1:20" ht="15.75">
      <c r="A59" s="175" t="s">
        <v>111</v>
      </c>
      <c r="B59" s="175" t="s">
        <v>112</v>
      </c>
      <c r="C59" s="5" t="str">
        <f t="shared" si="6"/>
        <v>DULAU Emmanuel</v>
      </c>
      <c r="D59" s="187" t="s">
        <v>9</v>
      </c>
      <c r="E59" s="142" t="s">
        <v>10</v>
      </c>
      <c r="F59" s="16">
        <f>'joueurs  '!F57</f>
        <v>15.2</v>
      </c>
      <c r="G59" s="86" t="s">
        <v>78</v>
      </c>
      <c r="H59" s="198">
        <v>525284328</v>
      </c>
      <c r="I59" s="141" t="str">
        <f t="shared" si="7"/>
        <v>H1</v>
      </c>
      <c r="J59" s="5">
        <f>'Feuille saisie score '!J57</f>
        <v>10</v>
      </c>
      <c r="K59" s="5">
        <f>'Feuille saisie score '!K57</f>
        <v>24</v>
      </c>
      <c r="L59" s="5">
        <f>'Feuille saisie score '!L57</f>
        <v>19</v>
      </c>
      <c r="M59" s="5">
        <f>'Feuille saisie score '!M57</f>
        <v>33</v>
      </c>
      <c r="N59" s="5">
        <f t="shared" si="8"/>
        <v>29</v>
      </c>
      <c r="R59" s="238" t="str">
        <f t="shared" si="9"/>
        <v/>
      </c>
    </row>
    <row r="60" spans="1:20" ht="15.75">
      <c r="A60" s="175" t="s">
        <v>88</v>
      </c>
      <c r="B60" s="175" t="s">
        <v>89</v>
      </c>
      <c r="C60" s="5" t="str">
        <f t="shared" si="6"/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 t="shared" si="7"/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 t="shared" si="8"/>
        <v>25</v>
      </c>
      <c r="R60" s="238" t="str">
        <f t="shared" si="9"/>
        <v/>
      </c>
    </row>
    <row r="61" spans="1:20" ht="15.75">
      <c r="A61" s="178" t="s">
        <v>121</v>
      </c>
      <c r="B61" s="178" t="s">
        <v>122</v>
      </c>
      <c r="C61" s="5" t="str">
        <f t="shared" si="6"/>
        <v>GUIMARAES Carlos</v>
      </c>
      <c r="D61" s="187" t="s">
        <v>9</v>
      </c>
      <c r="E61" s="142" t="s">
        <v>10</v>
      </c>
      <c r="F61" s="16">
        <f>'joueurs  '!F73</f>
        <v>12.1</v>
      </c>
      <c r="G61" s="86" t="s">
        <v>78</v>
      </c>
      <c r="H61" s="193">
        <v>45534171</v>
      </c>
      <c r="I61" s="141" t="str">
        <f t="shared" si="7"/>
        <v>H1</v>
      </c>
      <c r="J61" s="5">
        <f>'Feuille saisie score '!J73</f>
        <v>22</v>
      </c>
      <c r="K61" s="5">
        <f>'Feuille saisie score '!K73</f>
        <v>32</v>
      </c>
      <c r="L61" s="5">
        <f>'Feuille saisie score '!L73</f>
        <v>16</v>
      </c>
      <c r="M61" s="5">
        <f>'Feuille saisie score '!M73</f>
        <v>29</v>
      </c>
      <c r="N61" s="15">
        <f t="shared" si="8"/>
        <v>38</v>
      </c>
      <c r="R61" s="238" t="str">
        <f t="shared" si="9"/>
        <v/>
      </c>
    </row>
    <row r="62" spans="1:20" ht="16.5" hidden="1" thickBot="1">
      <c r="A62" s="172" t="s">
        <v>61</v>
      </c>
      <c r="B62" s="172" t="s">
        <v>62</v>
      </c>
      <c r="C62" s="5" t="str">
        <f t="shared" si="6"/>
        <v>SBERRO Sandra</v>
      </c>
      <c r="D62" s="186" t="s">
        <v>9</v>
      </c>
      <c r="E62" s="95" t="s">
        <v>19</v>
      </c>
      <c r="F62" s="16">
        <f>'joueurs  '!F152</f>
        <v>39.799999999999997</v>
      </c>
      <c r="G62" s="14" t="s">
        <v>60</v>
      </c>
      <c r="H62" s="192">
        <v>541155259</v>
      </c>
      <c r="I62" s="141" t="str">
        <f t="shared" si="7"/>
        <v>F2</v>
      </c>
      <c r="J62" s="5">
        <f>'Feuille saisie score '!J152</f>
        <v>10</v>
      </c>
      <c r="K62" s="5">
        <f>'Feuille saisie score '!K152</f>
        <v>43</v>
      </c>
      <c r="L62" s="5">
        <f>'Feuille saisie score '!L152</f>
        <v>8</v>
      </c>
      <c r="M62" s="5">
        <f>'Feuille saisie score '!M152</f>
        <v>32</v>
      </c>
      <c r="N62" s="5">
        <f t="shared" si="8"/>
        <v>18</v>
      </c>
      <c r="P62" s="235"/>
      <c r="Q62" s="228"/>
      <c r="R62" s="240"/>
    </row>
    <row r="63" spans="1:20" ht="15.75" hidden="1">
      <c r="A63" s="175" t="s">
        <v>115</v>
      </c>
      <c r="B63" s="175" t="s">
        <v>116</v>
      </c>
      <c r="C63" s="5" t="str">
        <f t="shared" ref="C63:C89" si="10">A63&amp;" "&amp;B63</f>
        <v>COLL Marlène</v>
      </c>
      <c r="D63" s="187" t="s">
        <v>9</v>
      </c>
      <c r="E63" s="142" t="s">
        <v>19</v>
      </c>
      <c r="F63" s="16">
        <f>'joueurs  '!F33</f>
        <v>35.700000000000003</v>
      </c>
      <c r="G63" s="86" t="s">
        <v>78</v>
      </c>
      <c r="H63" s="193">
        <v>41992290</v>
      </c>
      <c r="I63" s="141" t="str">
        <f t="shared" ref="I63:I89" si="11">IF(E63="H",IF(F63&lt;15.5,"H1",IF(F63&lt;24.5,"H2","H3")),IF(E63="F",IF(F63&lt;24.5,"F1","F2"),""))</f>
        <v>F2</v>
      </c>
      <c r="J63" s="5">
        <f>'Feuille saisie score '!J33</f>
        <v>4</v>
      </c>
      <c r="K63" s="5">
        <f>'Feuille saisie score '!K33</f>
        <v>27</v>
      </c>
      <c r="L63" s="5">
        <f>'Feuille saisie score '!L33</f>
        <v>5</v>
      </c>
      <c r="M63" s="5">
        <f>'Feuille saisie score '!M33</f>
        <v>21</v>
      </c>
      <c r="N63" s="5">
        <f t="shared" ref="N63:N89" si="12">J63+L63</f>
        <v>9</v>
      </c>
      <c r="R63" s="239" t="str">
        <f>IF(Q63="","",RANK(Q63,$Q$3:$Q$170,0))</f>
        <v/>
      </c>
    </row>
    <row r="64" spans="1:20" ht="15.75" hidden="1">
      <c r="A64" s="178" t="s">
        <v>82</v>
      </c>
      <c r="B64" s="178" t="s">
        <v>83</v>
      </c>
      <c r="C64" s="5" t="str">
        <f t="shared" si="10"/>
        <v>COUTURIER Bénédicte</v>
      </c>
      <c r="D64" s="187" t="s">
        <v>9</v>
      </c>
      <c r="E64" s="142" t="s">
        <v>19</v>
      </c>
      <c r="F64" s="16">
        <f>'joueurs  '!F38</f>
        <v>38.5</v>
      </c>
      <c r="G64" s="86" t="s">
        <v>78</v>
      </c>
      <c r="H64" s="198">
        <v>544388225</v>
      </c>
      <c r="I64" s="141" t="str">
        <f t="shared" si="11"/>
        <v>F2</v>
      </c>
      <c r="J64" s="5">
        <f>'Feuille saisie score '!J38</f>
        <v>7</v>
      </c>
      <c r="K64" s="5">
        <f>'Feuille saisie score '!K38</f>
        <v>34</v>
      </c>
      <c r="L64" s="5">
        <f>'Feuille saisie score '!L38</f>
        <v>5</v>
      </c>
      <c r="M64" s="5">
        <f>'Feuille saisie score '!M38</f>
        <v>30</v>
      </c>
      <c r="N64" s="5">
        <f t="shared" si="12"/>
        <v>12</v>
      </c>
      <c r="R64" s="239" t="str">
        <f>IF(Q64="","",RANK(Q64,$Q$3:$Q$170,0))</f>
        <v/>
      </c>
    </row>
    <row r="65" spans="1:20" ht="15.75">
      <c r="A65" s="175" t="s">
        <v>98</v>
      </c>
      <c r="B65" s="175" t="s">
        <v>99</v>
      </c>
      <c r="C65" s="5" t="str">
        <f t="shared" si="10"/>
        <v>LAMARQUE Pierre</v>
      </c>
      <c r="D65" s="187" t="s">
        <v>9</v>
      </c>
      <c r="E65" s="142" t="s">
        <v>10</v>
      </c>
      <c r="F65" s="16">
        <f>'joueurs  '!F88</f>
        <v>20.5</v>
      </c>
      <c r="G65" s="86" t="s">
        <v>78</v>
      </c>
      <c r="H65" s="193" t="s">
        <v>100</v>
      </c>
      <c r="I65" s="141" t="str">
        <f t="shared" si="11"/>
        <v>H2</v>
      </c>
      <c r="J65" s="5">
        <f>'Feuille saisie score '!J88</f>
        <v>4</v>
      </c>
      <c r="K65" s="5">
        <f>'Feuille saisie score '!K88</f>
        <v>14</v>
      </c>
      <c r="L65" s="5">
        <f>'Feuille saisie score '!L88</f>
        <v>4</v>
      </c>
      <c r="M65" s="5">
        <f>'Feuille saisie score '!M88</f>
        <v>18</v>
      </c>
      <c r="N65" s="5">
        <f t="shared" si="12"/>
        <v>8</v>
      </c>
      <c r="R65" s="238" t="str">
        <f>IF(Q65="","",RANK(Q65,$Q$3:$Q$170,0))</f>
        <v/>
      </c>
    </row>
    <row r="66" spans="1:20" ht="15.75">
      <c r="A66" s="178" t="s">
        <v>117</v>
      </c>
      <c r="B66" s="178" t="s">
        <v>118</v>
      </c>
      <c r="C66" s="5" t="str">
        <f t="shared" si="10"/>
        <v>LUGIER Christian</v>
      </c>
      <c r="D66" s="187" t="s">
        <v>90</v>
      </c>
      <c r="E66" s="142" t="s">
        <v>10</v>
      </c>
      <c r="F66" s="16">
        <f>'joueurs  '!F103</f>
        <v>39.700000000000003</v>
      </c>
      <c r="G66" s="86" t="s">
        <v>78</v>
      </c>
      <c r="H66" s="202" t="s">
        <v>120</v>
      </c>
      <c r="I66" s="141" t="str">
        <f t="shared" si="11"/>
        <v>H3</v>
      </c>
      <c r="J66" s="5">
        <f>'Feuille saisie score '!J103</f>
        <v>2</v>
      </c>
      <c r="K66" s="5">
        <f>'Feuille saisie score '!K103</f>
        <v>24</v>
      </c>
      <c r="L66" s="5">
        <f>'Feuille saisie score '!L103</f>
        <v>4</v>
      </c>
      <c r="M66" s="5">
        <f>'Feuille saisie score '!M103</f>
        <v>27</v>
      </c>
      <c r="N66" s="5">
        <f t="shared" si="12"/>
        <v>6</v>
      </c>
      <c r="R66" s="238" t="str">
        <f>IF(Q66="","",RANK(Q66,$Q$3:$Q$170,0))</f>
        <v/>
      </c>
    </row>
    <row r="67" spans="1:20" ht="15.75">
      <c r="A67" s="178" t="s">
        <v>79</v>
      </c>
      <c r="B67" s="178" t="s">
        <v>72</v>
      </c>
      <c r="C67" s="5" t="str">
        <f t="shared" si="10"/>
        <v>MEROUR Stéphane</v>
      </c>
      <c r="D67" s="187" t="s">
        <v>9</v>
      </c>
      <c r="E67" s="142" t="s">
        <v>10</v>
      </c>
      <c r="F67" s="16">
        <f>'joueurs  '!F112</f>
        <v>19.5</v>
      </c>
      <c r="G67" s="86" t="s">
        <v>78</v>
      </c>
      <c r="H67" s="202" t="s">
        <v>81</v>
      </c>
      <c r="I67" s="141" t="str">
        <f t="shared" si="11"/>
        <v>H2</v>
      </c>
      <c r="J67" s="5">
        <f>'Feuille saisie score '!J112</f>
        <v>18</v>
      </c>
      <c r="K67" s="5">
        <f>'Feuille saisie score '!K112</f>
        <v>36</v>
      </c>
      <c r="L67" s="5">
        <f>'Feuille saisie score '!L112</f>
        <v>12</v>
      </c>
      <c r="M67" s="5">
        <f>'Feuille saisie score '!M112</f>
        <v>30</v>
      </c>
      <c r="N67" s="36">
        <f t="shared" si="12"/>
        <v>30</v>
      </c>
      <c r="R67" s="238" t="str">
        <f>IF(Q67="","",RANK(Q67,$Q$3:$Q$170,0))</f>
        <v/>
      </c>
    </row>
    <row r="68" spans="1:20" ht="16.5" hidden="1" thickBot="1">
      <c r="A68" s="178" t="s">
        <v>85</v>
      </c>
      <c r="B68" s="178" t="s">
        <v>70</v>
      </c>
      <c r="C68" s="5" t="str">
        <f t="shared" si="10"/>
        <v>MOCAER Elodie</v>
      </c>
      <c r="D68" s="187" t="s">
        <v>9</v>
      </c>
      <c r="E68" s="142" t="s">
        <v>19</v>
      </c>
      <c r="F68" s="16">
        <f>'joueurs  '!F114</f>
        <v>52.8</v>
      </c>
      <c r="G68" s="86" t="s">
        <v>78</v>
      </c>
      <c r="H68" s="202" t="s">
        <v>87</v>
      </c>
      <c r="I68" s="141" t="str">
        <f t="shared" si="11"/>
        <v>F2</v>
      </c>
      <c r="J68" s="5">
        <f>'Feuille saisie score '!J114</f>
        <v>3</v>
      </c>
      <c r="K68" s="5">
        <f>'Feuille saisie score '!K114</f>
        <v>21</v>
      </c>
      <c r="L68" s="5">
        <f>'Feuille saisie score '!L114</f>
        <v>3</v>
      </c>
      <c r="M68" s="5">
        <f>'Feuille saisie score '!M114</f>
        <v>24</v>
      </c>
      <c r="N68" s="5">
        <f t="shared" si="12"/>
        <v>6</v>
      </c>
      <c r="P68" s="235"/>
      <c r="Q68" s="228"/>
      <c r="R68" s="240"/>
    </row>
    <row r="69" spans="1:20" hidden="1">
      <c r="A69" s="172" t="s">
        <v>324</v>
      </c>
      <c r="B69" s="172" t="s">
        <v>50</v>
      </c>
      <c r="C69" s="5" t="str">
        <f t="shared" si="10"/>
        <v>GRANDADAM Philippe</v>
      </c>
      <c r="D69" s="144" t="s">
        <v>22</v>
      </c>
      <c r="E69" s="144" t="s">
        <v>10</v>
      </c>
      <c r="F69" s="16">
        <f>'joueurs  '!F71</f>
        <v>24.6</v>
      </c>
      <c r="G69" s="35" t="s">
        <v>323</v>
      </c>
      <c r="H69" s="192">
        <v>541310170</v>
      </c>
      <c r="I69" s="141" t="str">
        <f t="shared" si="11"/>
        <v>H3</v>
      </c>
      <c r="J69" s="5">
        <f>'Feuille saisie score '!J71</f>
        <v>15</v>
      </c>
      <c r="K69" s="5">
        <f>'Feuille saisie score '!K71</f>
        <v>34</v>
      </c>
      <c r="L69" s="5">
        <f>'Feuille saisie score '!L71</f>
        <v>12</v>
      </c>
      <c r="M69" s="5">
        <f>'Feuille saisie score '!M71</f>
        <v>31</v>
      </c>
      <c r="N69" s="5">
        <f t="shared" si="12"/>
        <v>27</v>
      </c>
      <c r="R69" t="str">
        <f>IF(Q69="","",RANK(Q69,$Q$3:$Q$170,0))</f>
        <v/>
      </c>
    </row>
    <row r="70" spans="1:20" ht="16.5" hidden="1" thickBot="1">
      <c r="A70" s="172" t="s">
        <v>142</v>
      </c>
      <c r="B70" s="172" t="s">
        <v>143</v>
      </c>
      <c r="C70" s="5" t="str">
        <f t="shared" si="10"/>
        <v>PAUGAM  Sophie</v>
      </c>
      <c r="D70" s="186" t="s">
        <v>9</v>
      </c>
      <c r="E70" s="145" t="s">
        <v>19</v>
      </c>
      <c r="F70" s="16">
        <f>'joueurs  '!F126</f>
        <v>41.7</v>
      </c>
      <c r="G70" s="35" t="s">
        <v>139</v>
      </c>
      <c r="H70" s="192">
        <v>42327206</v>
      </c>
      <c r="I70" s="141" t="str">
        <f t="shared" si="11"/>
        <v>F2</v>
      </c>
      <c r="J70" s="5">
        <f>'Feuille saisie score '!J126</f>
        <v>12</v>
      </c>
      <c r="K70" s="5">
        <f>'Feuille saisie score '!K126</f>
        <v>46</v>
      </c>
      <c r="L70" s="5">
        <f>'Feuille saisie score '!L126</f>
        <v>8</v>
      </c>
      <c r="M70" s="5">
        <f>'Feuille saisie score '!M126</f>
        <v>32</v>
      </c>
      <c r="N70" s="5">
        <f t="shared" si="12"/>
        <v>20</v>
      </c>
      <c r="P70" s="235"/>
      <c r="Q70" s="228"/>
      <c r="R70" s="240"/>
    </row>
    <row r="71" spans="1:20" ht="16.5" thickBot="1">
      <c r="A71" s="175" t="s">
        <v>92</v>
      </c>
      <c r="B71" s="175" t="s">
        <v>93</v>
      </c>
      <c r="C71" s="5" t="str">
        <f t="shared" si="10"/>
        <v>VIANNAIS Dominique</v>
      </c>
      <c r="D71" s="187" t="s">
        <v>90</v>
      </c>
      <c r="E71" s="142" t="s">
        <v>10</v>
      </c>
      <c r="F71" s="16">
        <f>'joueurs  '!F161</f>
        <v>33.5</v>
      </c>
      <c r="G71" s="86" t="s">
        <v>78</v>
      </c>
      <c r="H71" s="198">
        <v>43140326</v>
      </c>
      <c r="I71" s="141" t="str">
        <f t="shared" si="11"/>
        <v>H3</v>
      </c>
      <c r="J71" s="5">
        <f>'Feuille saisie score '!J161</f>
        <v>10</v>
      </c>
      <c r="K71" s="5">
        <f>'Feuille saisie score '!K161</f>
        <v>40</v>
      </c>
      <c r="L71" s="5">
        <f>'Feuille saisie score '!L161</f>
        <v>5</v>
      </c>
      <c r="M71" s="5">
        <f>'Feuille saisie score '!M161</f>
        <v>34</v>
      </c>
      <c r="N71" s="5">
        <f t="shared" si="12"/>
        <v>15</v>
      </c>
      <c r="R71" s="238" t="str">
        <f t="shared" ref="R71:R117" si="13">IF(Q71="","",RANK(Q71,$Q$3:$Q$170,0))</f>
        <v/>
      </c>
    </row>
    <row r="72" spans="1:20" ht="19.5" thickBot="1">
      <c r="A72" s="185" t="s">
        <v>75</v>
      </c>
      <c r="B72" s="185" t="s">
        <v>76</v>
      </c>
      <c r="C72" s="5" t="str">
        <f t="shared" si="10"/>
        <v>WINOGRAD Serge</v>
      </c>
      <c r="D72" s="187" t="s">
        <v>9</v>
      </c>
      <c r="E72" s="142" t="s">
        <v>10</v>
      </c>
      <c r="F72" s="16">
        <f>'joueurs  '!F166</f>
        <v>17.2</v>
      </c>
      <c r="G72" s="86" t="s">
        <v>78</v>
      </c>
      <c r="H72" s="198">
        <v>49810064</v>
      </c>
      <c r="I72" s="141" t="str">
        <f t="shared" si="11"/>
        <v>H2</v>
      </c>
      <c r="J72" s="5">
        <f>'Feuille saisie score '!J166</f>
        <v>11</v>
      </c>
      <c r="K72" s="5">
        <f>'Feuille saisie score '!K166</f>
        <v>24</v>
      </c>
      <c r="L72" s="5">
        <f>'Feuille saisie score '!L166</f>
        <v>10</v>
      </c>
      <c r="M72" s="5">
        <f>'Feuille saisie score '!M166</f>
        <v>25</v>
      </c>
      <c r="N72" s="5">
        <f t="shared" si="12"/>
        <v>21</v>
      </c>
      <c r="O72" s="331" t="s">
        <v>562</v>
      </c>
      <c r="P72" s="235" t="str">
        <f>G72</f>
        <v xml:space="preserve">CEAPC </v>
      </c>
      <c r="Q72" s="228">
        <f>SUM(LARGE((N51,N53,N56,N57,N58,N59,N60,N61,N65,N66,N67,N71,N72),{1;2;3}))</f>
        <v>121</v>
      </c>
      <c r="R72" s="314">
        <f t="shared" si="13"/>
        <v>1</v>
      </c>
      <c r="S72" t="s">
        <v>564</v>
      </c>
      <c r="T72" s="238">
        <f>MAX(N51,N53,N56,N57,N58,N59,N60,N61,N65,N66,N67,N71,N72)</f>
        <v>45</v>
      </c>
    </row>
    <row r="73" spans="1:20" hidden="1">
      <c r="A73" s="172" t="s">
        <v>360</v>
      </c>
      <c r="B73" s="172" t="s">
        <v>361</v>
      </c>
      <c r="C73" s="5" t="str">
        <f t="shared" si="10"/>
        <v>HAGEMAN VALERIE</v>
      </c>
      <c r="D73" s="145" t="s">
        <v>22</v>
      </c>
      <c r="E73" s="145" t="s">
        <v>19</v>
      </c>
      <c r="F73" s="16">
        <f>'joueurs  '!F75</f>
        <v>43.5</v>
      </c>
      <c r="G73" s="89" t="s">
        <v>341</v>
      </c>
      <c r="H73" s="192">
        <v>533591301</v>
      </c>
      <c r="I73" s="141" t="str">
        <f t="shared" si="11"/>
        <v>F2</v>
      </c>
      <c r="J73" s="5">
        <f>'Feuille saisie score '!J75</f>
        <v>5</v>
      </c>
      <c r="K73" s="5">
        <f>'Feuille saisie score '!K75</f>
        <v>39</v>
      </c>
      <c r="L73" s="5">
        <f>'Feuille saisie score '!L75</f>
        <v>10</v>
      </c>
      <c r="M73" s="5">
        <f>'Feuille saisie score '!M75</f>
        <v>38</v>
      </c>
      <c r="N73" s="5">
        <f t="shared" si="12"/>
        <v>15</v>
      </c>
      <c r="R73" t="str">
        <f t="shared" si="13"/>
        <v/>
      </c>
    </row>
    <row r="74" spans="1:20">
      <c r="A74" s="172" t="s">
        <v>129</v>
      </c>
      <c r="B74" s="172" t="s">
        <v>130</v>
      </c>
      <c r="C74" s="5" t="str">
        <f t="shared" si="10"/>
        <v>BURSON Didier</v>
      </c>
      <c r="D74" s="186" t="s">
        <v>9</v>
      </c>
      <c r="E74" s="143" t="s">
        <v>10</v>
      </c>
      <c r="F74" s="16">
        <f>'joueurs  '!F26</f>
        <v>41.6</v>
      </c>
      <c r="G74" s="32" t="s">
        <v>128</v>
      </c>
      <c r="H74" s="201">
        <v>546096359</v>
      </c>
      <c r="I74" s="141" t="str">
        <f t="shared" si="11"/>
        <v>H3</v>
      </c>
      <c r="J74" s="5">
        <f>'Feuille saisie score '!J26</f>
        <v>2</v>
      </c>
      <c r="K74" s="5">
        <f>'Feuille saisie score '!K26</f>
        <v>18</v>
      </c>
      <c r="L74" s="5">
        <f>'Feuille saisie score '!L26</f>
        <v>6</v>
      </c>
      <c r="M74" s="5">
        <f>'Feuille saisie score '!M26</f>
        <v>34</v>
      </c>
      <c r="N74" s="5">
        <f t="shared" si="12"/>
        <v>8</v>
      </c>
      <c r="R74" s="238" t="str">
        <f t="shared" si="13"/>
        <v/>
      </c>
    </row>
    <row r="75" spans="1:20">
      <c r="A75" s="172" t="s">
        <v>132</v>
      </c>
      <c r="B75" s="172" t="s">
        <v>133</v>
      </c>
      <c r="C75" s="5" t="str">
        <f t="shared" si="10"/>
        <v>CHAMOUTON Patrick</v>
      </c>
      <c r="D75" s="186" t="s">
        <v>9</v>
      </c>
      <c r="E75" s="143" t="s">
        <v>10</v>
      </c>
      <c r="F75" s="16">
        <f>'joueurs  '!F28</f>
        <v>37</v>
      </c>
      <c r="G75" s="32" t="s">
        <v>128</v>
      </c>
      <c r="H75" s="192">
        <v>533662190</v>
      </c>
      <c r="I75" s="141" t="str">
        <f t="shared" si="11"/>
        <v>H3</v>
      </c>
      <c r="J75" s="5">
        <f>'Feuille saisie score '!J28</f>
        <v>11</v>
      </c>
      <c r="K75" s="5">
        <f>'Feuille saisie score '!K28</f>
        <v>41</v>
      </c>
      <c r="L75" s="5">
        <f>'Feuille saisie score '!L28</f>
        <v>7</v>
      </c>
      <c r="M75" s="5">
        <f>'Feuille saisie score '!M28</f>
        <v>40</v>
      </c>
      <c r="N75" s="5">
        <f t="shared" si="12"/>
        <v>18</v>
      </c>
      <c r="R75" s="238" t="str">
        <f t="shared" si="13"/>
        <v/>
      </c>
    </row>
    <row r="76" spans="1:20" ht="15.75" thickBot="1">
      <c r="A76" s="174" t="s">
        <v>137</v>
      </c>
      <c r="B76" s="174" t="s">
        <v>102</v>
      </c>
      <c r="C76" s="5" t="str">
        <f t="shared" si="10"/>
        <v>PETIOT Jérôme</v>
      </c>
      <c r="D76" s="186" t="s">
        <v>9</v>
      </c>
      <c r="E76" s="143" t="s">
        <v>10</v>
      </c>
      <c r="F76" s="16">
        <f>'joueurs  '!F131</f>
        <v>25.4</v>
      </c>
      <c r="G76" s="32" t="s">
        <v>128</v>
      </c>
      <c r="H76" s="192">
        <v>535805193</v>
      </c>
      <c r="I76" s="141" t="str">
        <f t="shared" si="11"/>
        <v>H3</v>
      </c>
      <c r="J76" s="5">
        <f>'Feuille saisie score '!J131</f>
        <v>7</v>
      </c>
      <c r="K76" s="5">
        <f>'Feuille saisie score '!K131</f>
        <v>19</v>
      </c>
      <c r="L76" s="5">
        <f>'Feuille saisie score '!L131</f>
        <v>5</v>
      </c>
      <c r="M76" s="5">
        <f>'Feuille saisie score '!M131</f>
        <v>20</v>
      </c>
      <c r="N76" s="5">
        <f t="shared" si="12"/>
        <v>12</v>
      </c>
      <c r="R76" s="238" t="str">
        <f t="shared" si="13"/>
        <v/>
      </c>
    </row>
    <row r="77" spans="1:20" ht="16.5" hidden="1" thickBot="1">
      <c r="A77" s="172" t="s">
        <v>229</v>
      </c>
      <c r="B77" s="172" t="s">
        <v>230</v>
      </c>
      <c r="C77" s="5" t="str">
        <f t="shared" si="10"/>
        <v>BENOIT Christine</v>
      </c>
      <c r="D77" s="186" t="s">
        <v>9</v>
      </c>
      <c r="E77" s="62" t="s">
        <v>19</v>
      </c>
      <c r="F77" s="16">
        <f>'joueurs  '!F17</f>
        <v>40</v>
      </c>
      <c r="G77" s="61" t="s">
        <v>228</v>
      </c>
      <c r="H77" s="194">
        <v>522770334</v>
      </c>
      <c r="I77" s="141" t="str">
        <f t="shared" si="11"/>
        <v>F2</v>
      </c>
      <c r="J77" s="5">
        <f>'Feuille saisie score '!J17</f>
        <v>8</v>
      </c>
      <c r="K77" s="5">
        <f>'Feuille saisie score '!K17</f>
        <v>38</v>
      </c>
      <c r="L77" s="5">
        <f>'Feuille saisie score '!L17</f>
        <v>7</v>
      </c>
      <c r="M77" s="5">
        <f>'Feuille saisie score '!M17</f>
        <v>30</v>
      </c>
      <c r="N77" s="5">
        <f t="shared" si="12"/>
        <v>15</v>
      </c>
      <c r="R77" s="239" t="str">
        <f t="shared" si="13"/>
        <v/>
      </c>
    </row>
    <row r="78" spans="1:20" ht="15.75" thickBot="1">
      <c r="A78" s="172" t="s">
        <v>134</v>
      </c>
      <c r="B78" s="172" t="s">
        <v>135</v>
      </c>
      <c r="C78" s="5" t="str">
        <f t="shared" si="10"/>
        <v>TARDY Yanne</v>
      </c>
      <c r="D78" s="186" t="s">
        <v>9</v>
      </c>
      <c r="E78" s="143" t="s">
        <v>10</v>
      </c>
      <c r="F78" s="16">
        <f>'joueurs  '!F156</f>
        <v>30.3</v>
      </c>
      <c r="G78" s="32" t="s">
        <v>128</v>
      </c>
      <c r="H78" s="192">
        <v>525919240</v>
      </c>
      <c r="I78" s="141" t="str">
        <f t="shared" si="11"/>
        <v>H3</v>
      </c>
      <c r="J78" s="5">
        <f>'Feuille saisie score '!J156</f>
        <v>6</v>
      </c>
      <c r="K78" s="5">
        <f>'Feuille saisie score '!K156</f>
        <v>19</v>
      </c>
      <c r="L78" s="5">
        <f>'Feuille saisie score '!L156</f>
        <v>2</v>
      </c>
      <c r="M78" s="5">
        <f>'Feuille saisie score '!M156</f>
        <v>18</v>
      </c>
      <c r="N78" s="5">
        <f t="shared" si="12"/>
        <v>8</v>
      </c>
      <c r="P78" s="235" t="str">
        <f>G78</f>
        <v xml:space="preserve">CEBFC  </v>
      </c>
      <c r="Q78" s="228">
        <f>SUM(LARGE((N74,N75,N76,N78),{1;2;3}))</f>
        <v>38</v>
      </c>
      <c r="R78" s="285">
        <f t="shared" si="13"/>
        <v>21</v>
      </c>
      <c r="T78" s="238">
        <f>MAX(N74,N75,N76,N78)</f>
        <v>18</v>
      </c>
    </row>
    <row r="79" spans="1:20">
      <c r="A79" s="172" t="s">
        <v>138</v>
      </c>
      <c r="B79" s="172" t="s">
        <v>50</v>
      </c>
      <c r="C79" s="5" t="str">
        <f t="shared" si="10"/>
        <v>BATAILLE Philippe</v>
      </c>
      <c r="D79" s="186" t="s">
        <v>9</v>
      </c>
      <c r="E79" s="144" t="s">
        <v>10</v>
      </c>
      <c r="F79" s="16">
        <f>'joueurs  '!F12</f>
        <v>19.3</v>
      </c>
      <c r="G79" s="35" t="s">
        <v>139</v>
      </c>
      <c r="H79" s="192">
        <v>48652194</v>
      </c>
      <c r="I79" s="141" t="str">
        <f t="shared" si="11"/>
        <v>H2</v>
      </c>
      <c r="J79" s="5">
        <f>'Feuille saisie score '!J12</f>
        <v>10</v>
      </c>
      <c r="K79" s="5">
        <f>'Feuille saisie score '!K12</f>
        <v>23</v>
      </c>
      <c r="L79" s="5">
        <f>'Feuille saisie score '!L12</f>
        <v>19</v>
      </c>
      <c r="M79" s="5">
        <f>'Feuille saisie score '!M12</f>
        <v>33</v>
      </c>
      <c r="N79" s="5">
        <f t="shared" si="12"/>
        <v>29</v>
      </c>
      <c r="R79" s="238" t="str">
        <f t="shared" si="13"/>
        <v/>
      </c>
    </row>
    <row r="80" spans="1:20">
      <c r="A80" s="172" t="s">
        <v>147</v>
      </c>
      <c r="B80" s="172" t="s">
        <v>99</v>
      </c>
      <c r="C80" s="5" t="str">
        <f t="shared" si="10"/>
        <v>MONOT Pierre</v>
      </c>
      <c r="D80" s="186" t="s">
        <v>9</v>
      </c>
      <c r="E80" s="144" t="s">
        <v>10</v>
      </c>
      <c r="F80" s="16">
        <f>'joueurs  '!F115</f>
        <v>14.7</v>
      </c>
      <c r="G80" s="35" t="s">
        <v>139</v>
      </c>
      <c r="H80" s="192">
        <v>529325357</v>
      </c>
      <c r="I80" s="141" t="str">
        <f t="shared" si="11"/>
        <v>H1</v>
      </c>
      <c r="J80" s="5">
        <f>'Feuille saisie score '!J115</f>
        <v>9</v>
      </c>
      <c r="K80" s="5">
        <f>'Feuille saisie score '!K115</f>
        <v>23</v>
      </c>
      <c r="L80" s="5">
        <f>'Feuille saisie score '!L115</f>
        <v>14</v>
      </c>
      <c r="M80" s="5">
        <f>'Feuille saisie score '!M115</f>
        <v>25</v>
      </c>
      <c r="N80" s="5">
        <f t="shared" si="12"/>
        <v>23</v>
      </c>
      <c r="R80" s="238" t="str">
        <f t="shared" si="13"/>
        <v/>
      </c>
    </row>
    <row r="81" spans="1:20" hidden="1">
      <c r="A81" s="172" t="s">
        <v>411</v>
      </c>
      <c r="B81" s="172" t="s">
        <v>412</v>
      </c>
      <c r="C81" s="5" t="str">
        <f t="shared" si="10"/>
        <v>JACOB sebastien</v>
      </c>
      <c r="D81" s="160" t="s">
        <v>22</v>
      </c>
      <c r="E81" s="160" t="s">
        <v>10</v>
      </c>
      <c r="F81" s="16">
        <f>'joueurs  '!F84</f>
        <v>18.100000000000001</v>
      </c>
      <c r="G81" s="170" t="s">
        <v>410</v>
      </c>
      <c r="H81" s="172">
        <v>45373347</v>
      </c>
      <c r="I81" s="141" t="str">
        <f t="shared" si="11"/>
        <v>H2</v>
      </c>
      <c r="J81" s="5">
        <f>'Feuille saisie score '!J84</f>
        <v>0</v>
      </c>
      <c r="K81" s="5">
        <f>'Feuille saisie score '!K84</f>
        <v>0</v>
      </c>
      <c r="L81" s="5">
        <f>'Feuille saisie score '!L84</f>
        <v>7</v>
      </c>
      <c r="M81" s="5">
        <f>'Feuille saisie score '!M84</f>
        <v>17</v>
      </c>
      <c r="N81" s="5">
        <f t="shared" si="12"/>
        <v>7</v>
      </c>
      <c r="R81" t="str">
        <f t="shared" si="13"/>
        <v/>
      </c>
    </row>
    <row r="82" spans="1:20">
      <c r="A82" s="174" t="s">
        <v>140</v>
      </c>
      <c r="B82" s="174" t="s">
        <v>141</v>
      </c>
      <c r="C82" s="5" t="str">
        <f t="shared" si="10"/>
        <v>MOUNIER Frédéric</v>
      </c>
      <c r="D82" s="186" t="s">
        <v>9</v>
      </c>
      <c r="E82" s="144" t="s">
        <v>10</v>
      </c>
      <c r="F82" s="16">
        <f>'joueurs  '!F120</f>
        <v>14.2</v>
      </c>
      <c r="G82" s="35" t="s">
        <v>139</v>
      </c>
      <c r="H82" s="192">
        <v>510679233</v>
      </c>
      <c r="I82" s="141" t="str">
        <f t="shared" si="11"/>
        <v>H1</v>
      </c>
      <c r="J82" s="5">
        <f>'Feuille saisie score '!J120</f>
        <v>13</v>
      </c>
      <c r="K82" s="5">
        <f>'Feuille saisie score '!K120</f>
        <v>23</v>
      </c>
      <c r="L82" s="5">
        <f>'Feuille saisie score '!L120</f>
        <v>17</v>
      </c>
      <c r="M82" s="5">
        <f>'Feuille saisie score '!M120</f>
        <v>30</v>
      </c>
      <c r="N82" s="5">
        <f t="shared" si="12"/>
        <v>30</v>
      </c>
      <c r="R82" s="238" t="str">
        <f t="shared" si="13"/>
        <v/>
      </c>
    </row>
    <row r="83" spans="1:20" ht="15.75" thickBot="1">
      <c r="A83" s="172" t="s">
        <v>142</v>
      </c>
      <c r="B83" s="172" t="s">
        <v>144</v>
      </c>
      <c r="C83" s="5" t="str">
        <f t="shared" si="10"/>
        <v>PAUGAM Loic</v>
      </c>
      <c r="D83" s="186" t="s">
        <v>9</v>
      </c>
      <c r="E83" s="144" t="s">
        <v>10</v>
      </c>
      <c r="F83" s="16">
        <f>'joueurs  '!F127</f>
        <v>27.2</v>
      </c>
      <c r="G83" s="35" t="s">
        <v>139</v>
      </c>
      <c r="H83" s="192">
        <v>513245099</v>
      </c>
      <c r="I83" s="141" t="str">
        <f t="shared" si="11"/>
        <v>H3</v>
      </c>
      <c r="J83" s="5">
        <f>'Feuille saisie score '!J127</f>
        <v>16</v>
      </c>
      <c r="K83" s="5">
        <f>'Feuille saisie score '!K127</f>
        <v>45</v>
      </c>
      <c r="L83" s="5">
        <f>'Feuille saisie score '!L127</f>
        <v>14</v>
      </c>
      <c r="M83" s="5">
        <f>'Feuille saisie score '!M127</f>
        <v>39</v>
      </c>
      <c r="N83" s="5">
        <f t="shared" si="12"/>
        <v>30</v>
      </c>
      <c r="R83" s="238" t="str">
        <f t="shared" si="13"/>
        <v/>
      </c>
    </row>
    <row r="84" spans="1:20" ht="15.75" thickBot="1">
      <c r="A84" s="172" t="s">
        <v>145</v>
      </c>
      <c r="B84" s="172" t="s">
        <v>146</v>
      </c>
      <c r="C84" s="5" t="str">
        <f t="shared" si="10"/>
        <v>PRAUD Michel</v>
      </c>
      <c r="D84" s="186" t="s">
        <v>9</v>
      </c>
      <c r="E84" s="144" t="s">
        <v>10</v>
      </c>
      <c r="F84" s="16">
        <f>'joueurs  '!F137</f>
        <v>39.6</v>
      </c>
      <c r="G84" s="35" t="s">
        <v>139</v>
      </c>
      <c r="H84" s="196">
        <v>43057034</v>
      </c>
      <c r="I84" s="141" t="str">
        <f t="shared" si="11"/>
        <v>H3</v>
      </c>
      <c r="J84" s="5">
        <f>'Feuille saisie score '!J137</f>
        <v>4</v>
      </c>
      <c r="K84" s="5">
        <f>'Feuille saisie score '!K137</f>
        <v>25</v>
      </c>
      <c r="L84" s="5">
        <f>'Feuille saisie score '!L137</f>
        <v>6</v>
      </c>
      <c r="M84" s="5">
        <f>'Feuille saisie score '!M137</f>
        <v>32</v>
      </c>
      <c r="N84" s="5">
        <f t="shared" si="12"/>
        <v>10</v>
      </c>
      <c r="P84" s="235" t="str">
        <f>G84</f>
        <v xml:space="preserve">CEBPL  </v>
      </c>
      <c r="Q84" s="228">
        <f>SUM(LARGE((N79,N80,N82,N83,N84),{1;2;3}))</f>
        <v>89</v>
      </c>
      <c r="R84" s="285">
        <f t="shared" si="13"/>
        <v>10</v>
      </c>
      <c r="T84" s="238">
        <f>MAX(N79,N80,N82,N83,N84)</f>
        <v>30</v>
      </c>
    </row>
    <row r="85" spans="1:20" ht="15.75" thickBot="1">
      <c r="A85" s="172" t="s">
        <v>404</v>
      </c>
      <c r="B85" s="172" t="s">
        <v>405</v>
      </c>
      <c r="C85" s="5" t="str">
        <f t="shared" si="10"/>
        <v>RASANJISON Fleury</v>
      </c>
      <c r="D85" s="186" t="s">
        <v>9</v>
      </c>
      <c r="E85" s="98" t="s">
        <v>10</v>
      </c>
      <c r="F85" s="16">
        <f>'joueurs  '!F140</f>
        <v>14.9</v>
      </c>
      <c r="G85" s="87" t="s">
        <v>406</v>
      </c>
      <c r="H85" s="201">
        <v>534037319</v>
      </c>
      <c r="I85" s="141" t="str">
        <f t="shared" si="11"/>
        <v>H1</v>
      </c>
      <c r="J85" s="5">
        <f>'Feuille saisie score '!J140</f>
        <v>20</v>
      </c>
      <c r="K85" s="5">
        <f>'Feuille saisie score '!K140</f>
        <v>36</v>
      </c>
      <c r="L85" s="5">
        <f>'Feuille saisie score '!L140</f>
        <v>16</v>
      </c>
      <c r="M85" s="5">
        <f>'Feuille saisie score '!M140</f>
        <v>29</v>
      </c>
      <c r="N85" s="5">
        <f t="shared" si="12"/>
        <v>36</v>
      </c>
      <c r="P85" s="235" t="str">
        <f>G85</f>
        <v xml:space="preserve">CECAZ  </v>
      </c>
      <c r="Q85" s="228">
        <f>N85</f>
        <v>36</v>
      </c>
      <c r="R85" s="285">
        <f t="shared" si="13"/>
        <v>23</v>
      </c>
      <c r="S85" s="284" t="s">
        <v>499</v>
      </c>
      <c r="T85" s="238">
        <f>N85</f>
        <v>36</v>
      </c>
    </row>
    <row r="86" spans="1:20">
      <c r="A86" s="174" t="s">
        <v>148</v>
      </c>
      <c r="B86" s="174" t="s">
        <v>50</v>
      </c>
      <c r="C86" s="5" t="str">
        <f t="shared" si="10"/>
        <v>BARTHELEMI Philippe</v>
      </c>
      <c r="D86" s="186" t="s">
        <v>9</v>
      </c>
      <c r="E86" s="146" t="s">
        <v>10</v>
      </c>
      <c r="F86" s="16">
        <f>'joueurs  '!F11</f>
        <v>43.1</v>
      </c>
      <c r="G86" s="38" t="s">
        <v>149</v>
      </c>
      <c r="H86" s="192">
        <v>517273355</v>
      </c>
      <c r="I86" s="141" t="str">
        <f t="shared" si="11"/>
        <v>H3</v>
      </c>
      <c r="J86" s="5">
        <f>'Feuille saisie score '!J11</f>
        <v>3</v>
      </c>
      <c r="K86" s="5">
        <f>'Feuille saisie score '!K11</f>
        <v>15</v>
      </c>
      <c r="L86" s="5">
        <f>'Feuille saisie score '!L11</f>
        <v>2</v>
      </c>
      <c r="M86" s="5">
        <f>'Feuille saisie score '!M11</f>
        <v>20</v>
      </c>
      <c r="N86" s="5">
        <f t="shared" si="12"/>
        <v>5</v>
      </c>
      <c r="R86" s="238" t="str">
        <f t="shared" si="13"/>
        <v/>
      </c>
    </row>
    <row r="87" spans="1:20" ht="15.75" thickBot="1">
      <c r="A87" s="172" t="s">
        <v>151</v>
      </c>
      <c r="B87" s="172" t="s">
        <v>152</v>
      </c>
      <c r="C87" s="5" t="str">
        <f t="shared" si="10"/>
        <v>DAGUIER Robin</v>
      </c>
      <c r="D87" s="186" t="s">
        <v>9</v>
      </c>
      <c r="E87" s="146" t="s">
        <v>10</v>
      </c>
      <c r="F87" s="16">
        <f>'joueurs  '!F41</f>
        <v>33</v>
      </c>
      <c r="G87" s="38" t="s">
        <v>149</v>
      </c>
      <c r="H87" s="192">
        <v>547412200</v>
      </c>
      <c r="I87" s="141" t="str">
        <f t="shared" si="11"/>
        <v>H3</v>
      </c>
      <c r="J87" s="5">
        <f>'Feuille saisie score '!J41</f>
        <v>8</v>
      </c>
      <c r="K87" s="5">
        <f>'Feuille saisie score '!K41</f>
        <v>37</v>
      </c>
      <c r="L87" s="5">
        <f>'Feuille saisie score '!L41</f>
        <v>13</v>
      </c>
      <c r="M87" s="5">
        <f>'Feuille saisie score '!M41</f>
        <v>49</v>
      </c>
      <c r="N87" s="5">
        <f t="shared" si="12"/>
        <v>21</v>
      </c>
      <c r="R87" s="238" t="str">
        <f t="shared" si="13"/>
        <v/>
      </c>
    </row>
    <row r="88" spans="1:20" ht="15.75" thickBot="1">
      <c r="A88" s="172" t="s">
        <v>150</v>
      </c>
      <c r="B88" s="172" t="s">
        <v>28</v>
      </c>
      <c r="C88" s="5" t="str">
        <f t="shared" si="10"/>
        <v>DENE Gilles</v>
      </c>
      <c r="D88" s="186" t="s">
        <v>9</v>
      </c>
      <c r="E88" s="146" t="s">
        <v>10</v>
      </c>
      <c r="F88" s="16">
        <f>'joueurs  '!F49</f>
        <v>32.1</v>
      </c>
      <c r="G88" s="38" t="s">
        <v>149</v>
      </c>
      <c r="H88" s="192">
        <v>547828182</v>
      </c>
      <c r="I88" s="141" t="str">
        <f t="shared" si="11"/>
        <v>H3</v>
      </c>
      <c r="J88" s="5">
        <f>'Feuille saisie score '!J49</f>
        <v>1</v>
      </c>
      <c r="K88" s="5">
        <f>'Feuille saisie score '!K49</f>
        <v>15</v>
      </c>
      <c r="L88" s="5">
        <f>'Feuille saisie score '!L49</f>
        <v>3</v>
      </c>
      <c r="M88" s="5">
        <f>'Feuille saisie score '!M49</f>
        <v>32</v>
      </c>
      <c r="N88" s="5">
        <f t="shared" si="12"/>
        <v>4</v>
      </c>
      <c r="P88" s="235" t="str">
        <f>G88</f>
        <v xml:space="preserve">CEGC </v>
      </c>
      <c r="Q88" s="228">
        <f>SUM(LARGE((N86,N87,N88),{1;2;3}))</f>
        <v>30</v>
      </c>
      <c r="R88" s="285">
        <f t="shared" si="13"/>
        <v>24</v>
      </c>
      <c r="T88" s="238">
        <f>MAX(N86,N87,N88)</f>
        <v>21</v>
      </c>
    </row>
    <row r="89" spans="1:20">
      <c r="A89" s="172" t="s">
        <v>240</v>
      </c>
      <c r="B89" s="172" t="s">
        <v>93</v>
      </c>
      <c r="C89" s="5" t="str">
        <f t="shared" si="10"/>
        <v>JOBERT Dominique</v>
      </c>
      <c r="D89" s="186" t="s">
        <v>9</v>
      </c>
      <c r="E89" s="62" t="s">
        <v>10</v>
      </c>
      <c r="F89" s="16">
        <f>'joueurs  '!F85</f>
        <v>31.1</v>
      </c>
      <c r="G89" s="61" t="s">
        <v>228</v>
      </c>
      <c r="H89" s="193">
        <v>517532342</v>
      </c>
      <c r="I89" s="141" t="str">
        <f t="shared" si="11"/>
        <v>H3</v>
      </c>
      <c r="J89" s="5">
        <f>'Feuille saisie score '!J85</f>
        <v>6</v>
      </c>
      <c r="K89" s="5">
        <f>'Feuille saisie score '!K85</f>
        <v>27</v>
      </c>
      <c r="L89" s="5">
        <f>'Feuille saisie score '!L85</f>
        <v>4</v>
      </c>
      <c r="M89" s="5">
        <f>'Feuille saisie score '!M85</f>
        <v>36</v>
      </c>
      <c r="N89" s="5">
        <f t="shared" si="12"/>
        <v>10</v>
      </c>
      <c r="R89" s="238" t="str">
        <f t="shared" si="13"/>
        <v/>
      </c>
    </row>
    <row r="90" spans="1:20">
      <c r="A90" s="172" t="s">
        <v>233</v>
      </c>
      <c r="B90" s="172" t="s">
        <v>234</v>
      </c>
      <c r="C90" s="5" t="str">
        <f t="shared" ref="C90:C119" si="14">A90&amp;" "&amp;B90</f>
        <v>LOYER Vincent</v>
      </c>
      <c r="D90" s="186" t="s">
        <v>9</v>
      </c>
      <c r="E90" s="62" t="s">
        <v>10</v>
      </c>
      <c r="F90" s="16">
        <f>'joueurs  '!F101</f>
        <v>9.6999999999999993</v>
      </c>
      <c r="G90" s="61" t="s">
        <v>228</v>
      </c>
      <c r="H90" s="193">
        <v>513082292</v>
      </c>
      <c r="I90" s="141" t="str">
        <f t="shared" ref="I90:I119" si="15">IF(E90="H",IF(F90&lt;15.5,"H1",IF(F90&lt;24.5,"H2","H3")),IF(E90="F",IF(F90&lt;24.5,"F1","F2"),""))</f>
        <v>H1</v>
      </c>
      <c r="J90" s="5">
        <f>'Feuille saisie score '!J101</f>
        <v>17</v>
      </c>
      <c r="K90" s="5">
        <f>'Feuille saisie score '!K101</f>
        <v>26</v>
      </c>
      <c r="L90" s="5">
        <f>'Feuille saisie score '!L101</f>
        <v>15</v>
      </c>
      <c r="M90" s="5">
        <f>'Feuille saisie score '!M101</f>
        <v>27</v>
      </c>
      <c r="N90" s="5">
        <f t="shared" ref="N90:N119" si="16">J90+L90</f>
        <v>32</v>
      </c>
      <c r="R90" s="238" t="str">
        <f t="shared" si="13"/>
        <v/>
      </c>
    </row>
    <row r="91" spans="1:20">
      <c r="A91" s="172" t="s">
        <v>241</v>
      </c>
      <c r="B91" s="172" t="s">
        <v>112</v>
      </c>
      <c r="C91" s="5" t="str">
        <f t="shared" si="14"/>
        <v>LUTTMANN Emmanuel</v>
      </c>
      <c r="D91" s="186" t="s">
        <v>9</v>
      </c>
      <c r="E91" s="62" t="s">
        <v>10</v>
      </c>
      <c r="F91" s="16">
        <f>'joueurs  '!F104</f>
        <v>24.8</v>
      </c>
      <c r="G91" s="61" t="s">
        <v>228</v>
      </c>
      <c r="H91" s="194">
        <v>542250199</v>
      </c>
      <c r="I91" s="141" t="str">
        <f t="shared" si="15"/>
        <v>H3</v>
      </c>
      <c r="J91" s="5">
        <f>'Feuille saisie score '!J104</f>
        <v>8</v>
      </c>
      <c r="K91" s="5">
        <f>'Feuille saisie score '!K104</f>
        <v>29</v>
      </c>
      <c r="L91" s="5">
        <f>'Feuille saisie score '!L104</f>
        <v>11</v>
      </c>
      <c r="M91" s="5">
        <f>'Feuille saisie score '!M104</f>
        <v>30</v>
      </c>
      <c r="N91" s="5">
        <f t="shared" si="16"/>
        <v>19</v>
      </c>
      <c r="R91" s="238" t="str">
        <f t="shared" si="13"/>
        <v/>
      </c>
    </row>
    <row r="92" spans="1:20" ht="15.75" hidden="1">
      <c r="A92" s="172" t="s">
        <v>366</v>
      </c>
      <c r="B92" s="172" t="s">
        <v>367</v>
      </c>
      <c r="C92" s="5" t="str">
        <f t="shared" si="14"/>
        <v>HOUSSIN MARIE CHRISTINE</v>
      </c>
      <c r="D92" s="186" t="s">
        <v>9</v>
      </c>
      <c r="E92" s="156" t="s">
        <v>19</v>
      </c>
      <c r="F92" s="16">
        <f>'joueurs  '!F81</f>
        <v>21.1</v>
      </c>
      <c r="G92" s="90" t="s">
        <v>365</v>
      </c>
      <c r="H92" s="172">
        <v>43662297</v>
      </c>
      <c r="I92" s="141" t="str">
        <f t="shared" si="15"/>
        <v>F1</v>
      </c>
      <c r="J92" s="5">
        <f>'Feuille saisie score '!J81</f>
        <v>16</v>
      </c>
      <c r="K92" s="5">
        <f>'Feuille saisie score '!K81</f>
        <v>34</v>
      </c>
      <c r="L92" s="5">
        <f>'Feuille saisie score '!L81</f>
        <v>9</v>
      </c>
      <c r="M92" s="5">
        <f>'Feuille saisie score '!M81</f>
        <v>25</v>
      </c>
      <c r="N92" s="5">
        <f t="shared" si="16"/>
        <v>25</v>
      </c>
      <c r="R92" s="239" t="str">
        <f t="shared" si="13"/>
        <v/>
      </c>
    </row>
    <row r="93" spans="1:20" hidden="1">
      <c r="A93" s="172" t="s">
        <v>284</v>
      </c>
      <c r="B93" s="172" t="s">
        <v>346</v>
      </c>
      <c r="C93" s="5" t="str">
        <f t="shared" si="14"/>
        <v>LEFEVRE THIERRY</v>
      </c>
      <c r="D93" s="145" t="s">
        <v>22</v>
      </c>
      <c r="E93" s="145" t="s">
        <v>10</v>
      </c>
      <c r="F93" s="16">
        <f>'joueurs  '!F95</f>
        <v>25.3</v>
      </c>
      <c r="G93" s="89" t="s">
        <v>341</v>
      </c>
      <c r="H93" s="192">
        <v>41214347</v>
      </c>
      <c r="I93" s="141" t="str">
        <f t="shared" si="15"/>
        <v>H3</v>
      </c>
      <c r="J93" s="5">
        <f>'Feuille saisie score '!J95</f>
        <v>11</v>
      </c>
      <c r="K93" s="5">
        <f>'Feuille saisie score '!K95</f>
        <v>28</v>
      </c>
      <c r="L93" s="5">
        <f>'Feuille saisie score '!L95</f>
        <v>13</v>
      </c>
      <c r="M93" s="5">
        <f>'Feuille saisie score '!M95</f>
        <v>37</v>
      </c>
      <c r="N93" s="5">
        <f t="shared" si="16"/>
        <v>24</v>
      </c>
      <c r="R93" t="str">
        <f t="shared" si="13"/>
        <v/>
      </c>
    </row>
    <row r="94" spans="1:20">
      <c r="A94" s="172" t="s">
        <v>242</v>
      </c>
      <c r="B94" s="172" t="s">
        <v>166</v>
      </c>
      <c r="C94" s="5" t="str">
        <f t="shared" si="14"/>
        <v>MAGI MICHEL</v>
      </c>
      <c r="D94" s="186" t="s">
        <v>9</v>
      </c>
      <c r="E94" s="62" t="s">
        <v>10</v>
      </c>
      <c r="F94" s="16">
        <f>'joueurs  '!F105</f>
        <v>17.7</v>
      </c>
      <c r="G94" s="61" t="s">
        <v>228</v>
      </c>
      <c r="H94" s="172">
        <v>517331354</v>
      </c>
      <c r="I94" s="141" t="str">
        <f t="shared" si="15"/>
        <v>H2</v>
      </c>
      <c r="J94" s="5">
        <f>'Feuille saisie score '!J105</f>
        <v>15</v>
      </c>
      <c r="K94" s="5">
        <f>'Feuille saisie score '!K105</f>
        <v>29</v>
      </c>
      <c r="L94" s="5">
        <f>'Feuille saisie score '!L105</f>
        <v>8</v>
      </c>
      <c r="M94" s="5">
        <f>'Feuille saisie score '!M105</f>
        <v>21</v>
      </c>
      <c r="N94" s="5">
        <f t="shared" si="16"/>
        <v>23</v>
      </c>
      <c r="R94" s="238" t="str">
        <f t="shared" si="13"/>
        <v/>
      </c>
    </row>
    <row r="95" spans="1:20">
      <c r="A95" s="172" t="s">
        <v>237</v>
      </c>
      <c r="B95" s="172" t="s">
        <v>238</v>
      </c>
      <c r="C95" s="5" t="str">
        <f t="shared" si="14"/>
        <v>NICOLAS Alain</v>
      </c>
      <c r="D95" s="186" t="s">
        <v>9</v>
      </c>
      <c r="E95" s="62" t="s">
        <v>10</v>
      </c>
      <c r="F95" s="16">
        <f>'joueurs  '!F121</f>
        <v>23.4</v>
      </c>
      <c r="G95" s="61" t="s">
        <v>228</v>
      </c>
      <c r="H95" s="194">
        <v>522005321</v>
      </c>
      <c r="I95" s="141" t="str">
        <f t="shared" si="15"/>
        <v>H2</v>
      </c>
      <c r="J95" s="5">
        <f>'Feuille saisie score '!J121</f>
        <v>12</v>
      </c>
      <c r="K95" s="5">
        <f>'Feuille saisie score '!K121</f>
        <v>31</v>
      </c>
      <c r="L95" s="5">
        <f>'Feuille saisie score '!L121</f>
        <v>4</v>
      </c>
      <c r="M95" s="5">
        <f>'Feuille saisie score '!M121</f>
        <v>20</v>
      </c>
      <c r="N95" s="5">
        <f t="shared" si="16"/>
        <v>16</v>
      </c>
      <c r="R95" s="238" t="str">
        <f t="shared" si="13"/>
        <v/>
      </c>
    </row>
    <row r="96" spans="1:20" ht="15.75" thickBot="1">
      <c r="A96" s="174" t="s">
        <v>226</v>
      </c>
      <c r="B96" s="174" t="s">
        <v>227</v>
      </c>
      <c r="C96" s="5" t="str">
        <f t="shared" si="14"/>
        <v>ROLLAND Gautier</v>
      </c>
      <c r="D96" s="186" t="s">
        <v>9</v>
      </c>
      <c r="E96" s="62" t="s">
        <v>10</v>
      </c>
      <c r="F96" s="16">
        <f>'joueurs  '!F148</f>
        <v>22.5</v>
      </c>
      <c r="G96" s="61" t="s">
        <v>228</v>
      </c>
      <c r="H96" s="192">
        <v>528886226</v>
      </c>
      <c r="I96" s="141" t="str">
        <f t="shared" si="15"/>
        <v>H2</v>
      </c>
      <c r="J96" s="5">
        <f>'Feuille saisie score '!J148</f>
        <v>15</v>
      </c>
      <c r="K96" s="5">
        <f>'Feuille saisie score '!K148</f>
        <v>32</v>
      </c>
      <c r="L96" s="5">
        <f>'Feuille saisie score '!L148</f>
        <v>13</v>
      </c>
      <c r="M96" s="5">
        <f>'Feuille saisie score '!M148</f>
        <v>31</v>
      </c>
      <c r="N96" s="5">
        <f t="shared" si="16"/>
        <v>28</v>
      </c>
      <c r="R96" s="238" t="str">
        <f t="shared" si="13"/>
        <v/>
      </c>
    </row>
    <row r="97" spans="1:20" ht="15.75" hidden="1" thickBot="1">
      <c r="A97" s="172" t="s">
        <v>36</v>
      </c>
      <c r="B97" s="172" t="s">
        <v>37</v>
      </c>
      <c r="C97" s="5" t="str">
        <f t="shared" si="14"/>
        <v>LETHONGSAVARN Vivien</v>
      </c>
      <c r="D97" s="10" t="s">
        <v>22</v>
      </c>
      <c r="E97" s="10" t="s">
        <v>10</v>
      </c>
      <c r="F97" s="16">
        <f>'joueurs  '!F98</f>
        <v>24.3</v>
      </c>
      <c r="G97" s="163" t="s">
        <v>14</v>
      </c>
      <c r="H97" s="192">
        <v>545649245</v>
      </c>
      <c r="I97" s="141" t="str">
        <f t="shared" si="15"/>
        <v>H2</v>
      </c>
      <c r="J97" s="5">
        <f>'Feuille saisie score '!J98</f>
        <v>16</v>
      </c>
      <c r="K97" s="5">
        <f>'Feuille saisie score '!K98</f>
        <v>41</v>
      </c>
      <c r="L97" s="5">
        <f>'Feuille saisie score '!L98</f>
        <v>11</v>
      </c>
      <c r="M97" s="5">
        <f>'Feuille saisie score '!M98</f>
        <v>31</v>
      </c>
      <c r="N97" s="5">
        <f t="shared" si="16"/>
        <v>27</v>
      </c>
      <c r="R97" t="str">
        <f t="shared" si="13"/>
        <v/>
      </c>
    </row>
    <row r="98" spans="1:20" ht="15.75" thickBot="1">
      <c r="A98" s="172" t="s">
        <v>235</v>
      </c>
      <c r="B98" s="172" t="s">
        <v>236</v>
      </c>
      <c r="C98" s="5" t="str">
        <f t="shared" si="14"/>
        <v>ZAHM François</v>
      </c>
      <c r="D98" s="186" t="s">
        <v>9</v>
      </c>
      <c r="E98" s="62" t="s">
        <v>10</v>
      </c>
      <c r="F98" s="16">
        <f>'joueurs  '!F168</f>
        <v>19.399999999999999</v>
      </c>
      <c r="G98" s="61" t="s">
        <v>228</v>
      </c>
      <c r="H98" s="194">
        <v>521625314</v>
      </c>
      <c r="I98" s="141" t="str">
        <f t="shared" si="15"/>
        <v>H2</v>
      </c>
      <c r="J98" s="5">
        <f>'Feuille saisie score '!J168</f>
        <v>12</v>
      </c>
      <c r="K98" s="5">
        <f>'Feuille saisie score '!K168</f>
        <v>27</v>
      </c>
      <c r="L98" s="5">
        <f>'Feuille saisie score '!L168</f>
        <v>10</v>
      </c>
      <c r="M98" s="5">
        <f>'Feuille saisie score '!M168</f>
        <v>27</v>
      </c>
      <c r="N98" s="5">
        <f t="shared" si="16"/>
        <v>22</v>
      </c>
      <c r="P98" s="235" t="str">
        <f>G98</f>
        <v xml:space="preserve">CEGEE  </v>
      </c>
      <c r="Q98" s="228">
        <f>SUM(LARGE((N89,N90,N91,N94,N95,N96,N98),{1;2;3}))</f>
        <v>83</v>
      </c>
      <c r="R98" s="285">
        <f t="shared" si="13"/>
        <v>13</v>
      </c>
      <c r="T98" s="238">
        <f>MAX(N89,N90,N91,N94,N95,N96,N98)</f>
        <v>32</v>
      </c>
    </row>
    <row r="99" spans="1:20">
      <c r="A99" s="172" t="s">
        <v>369</v>
      </c>
      <c r="B99" s="172" t="s">
        <v>370</v>
      </c>
      <c r="C99" s="5" t="str">
        <f t="shared" si="14"/>
        <v>ADAM HUBERT</v>
      </c>
      <c r="D99" s="186" t="s">
        <v>9</v>
      </c>
      <c r="E99" s="156" t="s">
        <v>10</v>
      </c>
      <c r="F99" s="16">
        <f>'joueurs  '!F2</f>
        <v>29.4</v>
      </c>
      <c r="G99" s="90" t="s">
        <v>365</v>
      </c>
      <c r="H99" s="172">
        <v>540498177</v>
      </c>
      <c r="I99" s="141" t="str">
        <f t="shared" si="15"/>
        <v>H3</v>
      </c>
      <c r="J99" s="5">
        <f>'Feuille saisie score '!J2</f>
        <v>9</v>
      </c>
      <c r="K99" s="5">
        <f>'Feuille saisie score '!K2</f>
        <v>32</v>
      </c>
      <c r="L99" s="5">
        <f>'Feuille saisie score '!L2</f>
        <v>15</v>
      </c>
      <c r="M99" s="5">
        <f>'Feuille saisie score '!M2</f>
        <v>39</v>
      </c>
      <c r="N99" s="5">
        <f t="shared" si="16"/>
        <v>24</v>
      </c>
      <c r="R99" s="238" t="str">
        <f t="shared" si="13"/>
        <v/>
      </c>
    </row>
    <row r="100" spans="1:20">
      <c r="A100" s="172" t="s">
        <v>379</v>
      </c>
      <c r="B100" s="172" t="s">
        <v>380</v>
      </c>
      <c r="C100" s="5" t="str">
        <f t="shared" si="14"/>
        <v>DARREAU SEBASTIEN</v>
      </c>
      <c r="D100" s="186" t="s">
        <v>9</v>
      </c>
      <c r="E100" s="156" t="s">
        <v>10</v>
      </c>
      <c r="F100" s="16">
        <f>'joueurs  '!F42</f>
        <v>15.9</v>
      </c>
      <c r="G100" s="90" t="s">
        <v>365</v>
      </c>
      <c r="H100" s="172">
        <v>530108197</v>
      </c>
      <c r="I100" s="141" t="str">
        <f t="shared" si="15"/>
        <v>H2</v>
      </c>
      <c r="J100" s="5">
        <f>'Feuille saisie score '!J42</f>
        <v>21</v>
      </c>
      <c r="K100" s="5">
        <f>'Feuille saisie score '!K42</f>
        <v>35</v>
      </c>
      <c r="L100" s="5">
        <f>'Feuille saisie score '!L42</f>
        <v>21</v>
      </c>
      <c r="M100" s="5">
        <f>'Feuille saisie score '!M42</f>
        <v>38</v>
      </c>
      <c r="N100" s="5">
        <f t="shared" si="16"/>
        <v>42</v>
      </c>
      <c r="R100" s="238" t="str">
        <f t="shared" si="13"/>
        <v/>
      </c>
    </row>
    <row r="101" spans="1:20" hidden="1">
      <c r="A101" s="172" t="s">
        <v>126</v>
      </c>
      <c r="B101" s="172" t="s">
        <v>127</v>
      </c>
      <c r="C101" s="5" t="str">
        <f t="shared" si="14"/>
        <v>LUCQ Laurent</v>
      </c>
      <c r="D101" s="143" t="s">
        <v>22</v>
      </c>
      <c r="E101" s="143" t="s">
        <v>10</v>
      </c>
      <c r="F101" s="16">
        <f>'joueurs  '!F102</f>
        <v>22.2</v>
      </c>
      <c r="G101" s="32" t="s">
        <v>128</v>
      </c>
      <c r="H101" s="192">
        <v>48143143</v>
      </c>
      <c r="I101" s="141" t="str">
        <f t="shared" si="15"/>
        <v>H2</v>
      </c>
      <c r="J101" s="5">
        <f>'Feuille saisie score '!J102</f>
        <v>11</v>
      </c>
      <c r="K101" s="5">
        <f>'Feuille saisie score '!K102</f>
        <v>28</v>
      </c>
      <c r="L101" s="5">
        <f>'Feuille saisie score '!L102</f>
        <v>7</v>
      </c>
      <c r="M101" s="5">
        <f>'Feuille saisie score '!M102</f>
        <v>26</v>
      </c>
      <c r="N101" s="5">
        <f t="shared" si="16"/>
        <v>18</v>
      </c>
      <c r="R101" t="str">
        <f t="shared" si="13"/>
        <v/>
      </c>
    </row>
    <row r="102" spans="1:20">
      <c r="A102" s="172" t="s">
        <v>375</v>
      </c>
      <c r="B102" s="172" t="s">
        <v>376</v>
      </c>
      <c r="C102" s="5" t="str">
        <f t="shared" si="14"/>
        <v>DELAHAYE OLIVIER</v>
      </c>
      <c r="D102" s="186" t="s">
        <v>9</v>
      </c>
      <c r="E102" s="156" t="s">
        <v>10</v>
      </c>
      <c r="F102" s="16">
        <f>'joueurs  '!F45</f>
        <v>19.3</v>
      </c>
      <c r="G102" s="90" t="s">
        <v>365</v>
      </c>
      <c r="H102" s="172">
        <v>521567244</v>
      </c>
      <c r="I102" s="141" t="str">
        <f t="shared" si="15"/>
        <v>H2</v>
      </c>
      <c r="J102" s="5">
        <f>'Feuille saisie score '!J45</f>
        <v>13</v>
      </c>
      <c r="K102" s="5">
        <f>'Feuille saisie score '!K45</f>
        <v>32</v>
      </c>
      <c r="L102" s="5">
        <f>'Feuille saisie score '!L45</f>
        <v>12</v>
      </c>
      <c r="M102" s="5">
        <f>'Feuille saisie score '!M45</f>
        <v>27</v>
      </c>
      <c r="N102" s="5">
        <f t="shared" si="16"/>
        <v>25</v>
      </c>
      <c r="R102" s="238" t="str">
        <f t="shared" si="13"/>
        <v/>
      </c>
    </row>
    <row r="103" spans="1:20">
      <c r="A103" s="172" t="s">
        <v>373</v>
      </c>
      <c r="B103" s="172" t="s">
        <v>374</v>
      </c>
      <c r="C103" s="5" t="str">
        <f t="shared" si="14"/>
        <v>HOCHIN DIDIER</v>
      </c>
      <c r="D103" s="186" t="s">
        <v>9</v>
      </c>
      <c r="E103" s="156" t="s">
        <v>10</v>
      </c>
      <c r="F103" s="16">
        <f>'joueurs  '!F78</f>
        <v>15.2</v>
      </c>
      <c r="G103" s="90" t="s">
        <v>365</v>
      </c>
      <c r="H103" s="172">
        <v>49513048</v>
      </c>
      <c r="I103" s="141" t="str">
        <f t="shared" si="15"/>
        <v>H1</v>
      </c>
      <c r="J103" s="5">
        <f>'Feuille saisie score '!J78</f>
        <v>10</v>
      </c>
      <c r="K103" s="5">
        <f>'Feuille saisie score '!K78</f>
        <v>19</v>
      </c>
      <c r="L103" s="5">
        <f>'Feuille saisie score '!L78</f>
        <v>18</v>
      </c>
      <c r="M103" s="5">
        <f>'Feuille saisie score '!M78</f>
        <v>32</v>
      </c>
      <c r="N103" s="5">
        <f t="shared" si="16"/>
        <v>28</v>
      </c>
      <c r="R103" s="238" t="str">
        <f t="shared" si="13"/>
        <v/>
      </c>
    </row>
    <row r="104" spans="1:20">
      <c r="A104" s="174" t="s">
        <v>363</v>
      </c>
      <c r="B104" s="174" t="s">
        <v>364</v>
      </c>
      <c r="C104" s="5" t="str">
        <f t="shared" si="14"/>
        <v>VAN LABEKE JULIEN</v>
      </c>
      <c r="D104" s="186" t="s">
        <v>9</v>
      </c>
      <c r="E104" s="156" t="s">
        <v>10</v>
      </c>
      <c r="F104" s="16">
        <f>'joueurs  '!F159</f>
        <v>15.8</v>
      </c>
      <c r="G104" s="90" t="s">
        <v>365</v>
      </c>
      <c r="H104" s="172">
        <v>540404133</v>
      </c>
      <c r="I104" s="141" t="str">
        <f t="shared" si="15"/>
        <v>H2</v>
      </c>
      <c r="J104" s="5">
        <f>'Feuille saisie score '!J159</f>
        <v>11</v>
      </c>
      <c r="K104" s="5">
        <f>'Feuille saisie score '!K159</f>
        <v>23</v>
      </c>
      <c r="L104" s="5">
        <f>'Feuille saisie score '!L159</f>
        <v>14</v>
      </c>
      <c r="M104" s="5">
        <f>'Feuille saisie score '!M159</f>
        <v>27</v>
      </c>
      <c r="N104" s="5">
        <f t="shared" si="16"/>
        <v>25</v>
      </c>
      <c r="R104" s="238" t="str">
        <f t="shared" si="13"/>
        <v/>
      </c>
    </row>
    <row r="105" spans="1:20" ht="15.75" thickBot="1">
      <c r="A105" s="172" t="s">
        <v>368</v>
      </c>
      <c r="B105" s="172" t="s">
        <v>268</v>
      </c>
      <c r="C105" s="5" t="str">
        <f t="shared" si="14"/>
        <v>VELU SYLVAIN</v>
      </c>
      <c r="D105" s="186" t="s">
        <v>9</v>
      </c>
      <c r="E105" s="156" t="s">
        <v>10</v>
      </c>
      <c r="F105" s="16">
        <f>'joueurs  '!F160</f>
        <v>19.3</v>
      </c>
      <c r="G105" s="90" t="s">
        <v>365</v>
      </c>
      <c r="H105" s="172">
        <v>516766253</v>
      </c>
      <c r="I105" s="141" t="str">
        <f t="shared" si="15"/>
        <v>H2</v>
      </c>
      <c r="J105" s="5">
        <f>'Feuille saisie score '!J160</f>
        <v>5</v>
      </c>
      <c r="K105" s="5">
        <f>'Feuille saisie score '!K160</f>
        <v>18</v>
      </c>
      <c r="L105" s="5">
        <f>'Feuille saisie score '!L160</f>
        <v>9</v>
      </c>
      <c r="M105" s="5">
        <f>'Feuille saisie score '!M160</f>
        <v>27</v>
      </c>
      <c r="N105" s="5">
        <f t="shared" si="16"/>
        <v>14</v>
      </c>
      <c r="R105" s="238" t="str">
        <f t="shared" si="13"/>
        <v/>
      </c>
    </row>
    <row r="106" spans="1:20" ht="15.75" thickBot="1">
      <c r="A106" s="172" t="s">
        <v>371</v>
      </c>
      <c r="B106" s="172" t="s">
        <v>372</v>
      </c>
      <c r="C106" s="5" t="str">
        <f t="shared" si="14"/>
        <v>VINSSIAT JEAN PAUL</v>
      </c>
      <c r="D106" s="186" t="s">
        <v>9</v>
      </c>
      <c r="E106" s="156" t="s">
        <v>10</v>
      </c>
      <c r="F106" s="16">
        <f>'joueurs  '!F163</f>
        <v>29.4</v>
      </c>
      <c r="G106" s="90" t="s">
        <v>365</v>
      </c>
      <c r="H106" s="172">
        <v>42577182</v>
      </c>
      <c r="I106" s="141" t="str">
        <f t="shared" si="15"/>
        <v>H3</v>
      </c>
      <c r="J106" s="5">
        <f>'Feuille saisie score '!J163</f>
        <v>3</v>
      </c>
      <c r="K106" s="5">
        <f>'Feuille saisie score '!K163</f>
        <v>20</v>
      </c>
      <c r="L106" s="5">
        <f>'Feuille saisie score '!L163</f>
        <v>8</v>
      </c>
      <c r="M106" s="5">
        <f>'Feuille saisie score '!M163</f>
        <v>32</v>
      </c>
      <c r="N106" s="5">
        <f t="shared" si="16"/>
        <v>11</v>
      </c>
      <c r="P106" s="235" t="str">
        <f>G106</f>
        <v xml:space="preserve">CEHDF  </v>
      </c>
      <c r="Q106" s="228">
        <f>SUM(LARGE((N99,N100,N102,N103,N104,N105,N106),{1;2;3}))</f>
        <v>95</v>
      </c>
      <c r="R106" s="285">
        <f t="shared" si="13"/>
        <v>8</v>
      </c>
      <c r="T106" s="238">
        <f>MAX(N99,N100,N102,N103,N104,N105,N106)</f>
        <v>42</v>
      </c>
    </row>
    <row r="107" spans="1:20">
      <c r="A107" s="172" t="s">
        <v>53</v>
      </c>
      <c r="B107" s="172" t="s">
        <v>54</v>
      </c>
      <c r="C107" s="5" t="str">
        <f t="shared" si="14"/>
        <v>BOUSSELET Bertrand</v>
      </c>
      <c r="D107" s="186" t="s">
        <v>9</v>
      </c>
      <c r="E107" s="10" t="s">
        <v>10</v>
      </c>
      <c r="F107" s="16">
        <f>'joueurs  '!F23</f>
        <v>15.5</v>
      </c>
      <c r="G107" s="163" t="s">
        <v>14</v>
      </c>
      <c r="H107" s="192">
        <v>3837290</v>
      </c>
      <c r="I107" s="141" t="str">
        <f t="shared" si="15"/>
        <v>H2</v>
      </c>
      <c r="J107" s="5">
        <f>'Feuille saisie score '!J23</f>
        <v>8</v>
      </c>
      <c r="K107" s="5">
        <f>'Feuille saisie score '!K23</f>
        <v>20</v>
      </c>
      <c r="L107" s="5">
        <f>'Feuille saisie score '!L23</f>
        <v>15</v>
      </c>
      <c r="M107" s="5">
        <f>'Feuille saisie score '!M23</f>
        <v>31</v>
      </c>
      <c r="N107" s="5">
        <f t="shared" si="16"/>
        <v>23</v>
      </c>
      <c r="R107" s="238" t="str">
        <f t="shared" si="13"/>
        <v/>
      </c>
    </row>
    <row r="108" spans="1:20">
      <c r="A108" s="172" t="s">
        <v>15</v>
      </c>
      <c r="B108" s="172" t="s">
        <v>16</v>
      </c>
      <c r="C108" s="5" t="str">
        <f t="shared" si="14"/>
        <v>BRKIC Alexandre</v>
      </c>
      <c r="D108" s="186" t="s">
        <v>9</v>
      </c>
      <c r="E108" s="10" t="s">
        <v>10</v>
      </c>
      <c r="F108" s="16">
        <f>'joueurs  '!F25</f>
        <v>19</v>
      </c>
      <c r="G108" s="163" t="s">
        <v>14</v>
      </c>
      <c r="H108" s="196">
        <v>48647147</v>
      </c>
      <c r="I108" s="141" t="str">
        <f t="shared" si="15"/>
        <v>H2</v>
      </c>
      <c r="J108" s="5">
        <f>'Feuille saisie score '!J25</f>
        <v>18</v>
      </c>
      <c r="K108" s="5">
        <f>'Feuille saisie score '!K25</f>
        <v>34</v>
      </c>
      <c r="L108" s="5">
        <f>'Feuille saisie score '!L25</f>
        <v>12</v>
      </c>
      <c r="M108" s="5">
        <f>'Feuille saisie score '!M25</f>
        <v>26</v>
      </c>
      <c r="N108" s="5">
        <f t="shared" si="16"/>
        <v>30</v>
      </c>
      <c r="R108" s="238" t="str">
        <f t="shared" si="13"/>
        <v/>
      </c>
    </row>
    <row r="109" spans="1:20" ht="15.75" hidden="1">
      <c r="A109" s="172" t="s">
        <v>25</v>
      </c>
      <c r="B109" s="172" t="s">
        <v>26</v>
      </c>
      <c r="C109" s="5" t="str">
        <f t="shared" si="14"/>
        <v>BAUDIN Anne</v>
      </c>
      <c r="D109" s="186" t="s">
        <v>9</v>
      </c>
      <c r="E109" s="10" t="s">
        <v>19</v>
      </c>
      <c r="F109" s="16">
        <f>'joueurs  '!F13</f>
        <v>11.2</v>
      </c>
      <c r="G109" s="163" t="s">
        <v>14</v>
      </c>
      <c r="H109" s="196" t="s">
        <v>27</v>
      </c>
      <c r="I109" s="141" t="str">
        <f t="shared" si="15"/>
        <v>F1</v>
      </c>
      <c r="J109" s="5">
        <f>'Feuille saisie score '!J13</f>
        <v>24</v>
      </c>
      <c r="K109" s="5">
        <f>'Feuille saisie score '!K13</f>
        <v>39</v>
      </c>
      <c r="L109" s="5">
        <f>'Feuille saisie score '!L13</f>
        <v>25</v>
      </c>
      <c r="M109" s="5">
        <f>'Feuille saisie score '!M13</f>
        <v>39</v>
      </c>
      <c r="N109" s="5">
        <f t="shared" si="16"/>
        <v>49</v>
      </c>
      <c r="R109" s="239" t="str">
        <f t="shared" si="13"/>
        <v/>
      </c>
    </row>
    <row r="110" spans="1:20">
      <c r="A110" s="172" t="s">
        <v>41</v>
      </c>
      <c r="B110" s="172" t="s">
        <v>42</v>
      </c>
      <c r="C110" s="5" t="str">
        <f t="shared" si="14"/>
        <v>CHUSSEAU Cedric</v>
      </c>
      <c r="D110" s="186" t="s">
        <v>9</v>
      </c>
      <c r="E110" s="10" t="s">
        <v>10</v>
      </c>
      <c r="F110" s="16">
        <f>'joueurs  '!F31</f>
        <v>21.6</v>
      </c>
      <c r="G110" s="163" t="s">
        <v>14</v>
      </c>
      <c r="H110" s="192">
        <v>42078247</v>
      </c>
      <c r="I110" s="141" t="str">
        <f t="shared" si="15"/>
        <v>H2</v>
      </c>
      <c r="J110" s="5">
        <f>'Feuille saisie score '!J31</f>
        <v>13</v>
      </c>
      <c r="K110" s="5">
        <f>'Feuille saisie score '!K31</f>
        <v>31</v>
      </c>
      <c r="L110" s="5">
        <f>'Feuille saisie score '!L31</f>
        <v>13</v>
      </c>
      <c r="M110" s="5">
        <f>'Feuille saisie score '!M31</f>
        <v>31</v>
      </c>
      <c r="N110" s="5">
        <f t="shared" si="16"/>
        <v>26</v>
      </c>
      <c r="R110" s="238" t="str">
        <f t="shared" si="13"/>
        <v/>
      </c>
    </row>
    <row r="111" spans="1:20">
      <c r="A111" s="172" t="s">
        <v>12</v>
      </c>
      <c r="B111" s="172" t="s">
        <v>13</v>
      </c>
      <c r="C111" s="5" t="str">
        <f t="shared" si="14"/>
        <v>DA COSTA Daniel</v>
      </c>
      <c r="D111" s="186" t="s">
        <v>9</v>
      </c>
      <c r="E111" s="10" t="s">
        <v>10</v>
      </c>
      <c r="F111" s="16">
        <f>'joueurs  '!F40</f>
        <v>22.6</v>
      </c>
      <c r="G111" s="163" t="s">
        <v>14</v>
      </c>
      <c r="H111" s="192">
        <v>3545300</v>
      </c>
      <c r="I111" s="141" t="str">
        <f t="shared" si="15"/>
        <v>H2</v>
      </c>
      <c r="J111" s="5">
        <f>'Feuille saisie score '!J40</f>
        <v>22</v>
      </c>
      <c r="K111" s="5">
        <f>'Feuille saisie score '!K40</f>
        <v>44</v>
      </c>
      <c r="L111" s="5">
        <f>'Feuille saisie score '!L40</f>
        <v>18</v>
      </c>
      <c r="M111" s="5">
        <f>'Feuille saisie score '!M40</f>
        <v>41</v>
      </c>
      <c r="N111" s="5">
        <f t="shared" si="16"/>
        <v>40</v>
      </c>
      <c r="R111" s="238" t="str">
        <f t="shared" si="13"/>
        <v/>
      </c>
    </row>
    <row r="112" spans="1:20">
      <c r="A112" s="172" t="s">
        <v>49</v>
      </c>
      <c r="B112" s="172" t="s">
        <v>50</v>
      </c>
      <c r="C112" s="5" t="str">
        <f t="shared" si="14"/>
        <v>GONDOLE Philippe</v>
      </c>
      <c r="D112" s="186" t="s">
        <v>9</v>
      </c>
      <c r="E112" s="10" t="s">
        <v>10</v>
      </c>
      <c r="F112" s="16">
        <f>'joueurs  '!F69</f>
        <v>19</v>
      </c>
      <c r="G112" s="163" t="s">
        <v>14</v>
      </c>
      <c r="H112" s="192">
        <v>541526116</v>
      </c>
      <c r="I112" s="141" t="str">
        <f t="shared" si="15"/>
        <v>H2</v>
      </c>
      <c r="J112" s="5">
        <f>'Feuille saisie score '!J69</f>
        <v>12</v>
      </c>
      <c r="K112" s="5">
        <f>'Feuille saisie score '!K69</f>
        <v>31</v>
      </c>
      <c r="L112" s="5">
        <f>'Feuille saisie score '!L69</f>
        <v>0</v>
      </c>
      <c r="M112" s="5">
        <f>'Feuille saisie score '!M69</f>
        <v>0</v>
      </c>
      <c r="N112" s="5">
        <f t="shared" si="16"/>
        <v>12</v>
      </c>
      <c r="R112" s="238" t="str">
        <f t="shared" si="13"/>
        <v/>
      </c>
    </row>
    <row r="113" spans="1:20" ht="15.75" hidden="1">
      <c r="A113" s="172" t="s">
        <v>55</v>
      </c>
      <c r="B113" s="172" t="s">
        <v>56</v>
      </c>
      <c r="C113" s="5" t="str">
        <f t="shared" si="14"/>
        <v>CHENOUNA  Rachel</v>
      </c>
      <c r="D113" s="186" t="s">
        <v>9</v>
      </c>
      <c r="E113" s="10" t="s">
        <v>19</v>
      </c>
      <c r="F113" s="16">
        <f>'joueurs  '!F29</f>
        <v>40.4</v>
      </c>
      <c r="G113" s="163" t="s">
        <v>14</v>
      </c>
      <c r="H113" s="192">
        <v>42104315</v>
      </c>
      <c r="I113" s="141" t="str">
        <f t="shared" si="15"/>
        <v>F2</v>
      </c>
      <c r="J113" s="5">
        <f>'Feuille saisie score '!J29</f>
        <v>4</v>
      </c>
      <c r="K113" s="5">
        <f>'Feuille saisie score '!K29</f>
        <v>27</v>
      </c>
      <c r="L113" s="5">
        <f>'Feuille saisie score '!L29</f>
        <v>5</v>
      </c>
      <c r="M113" s="5">
        <f>'Feuille saisie score '!M29</f>
        <v>22</v>
      </c>
      <c r="N113" s="5">
        <f t="shared" si="16"/>
        <v>9</v>
      </c>
      <c r="R113" s="239" t="str">
        <f t="shared" si="13"/>
        <v/>
      </c>
    </row>
    <row r="114" spans="1:20">
      <c r="A114" s="172" t="s">
        <v>29</v>
      </c>
      <c r="B114" s="172" t="s">
        <v>30</v>
      </c>
      <c r="C114" s="5" t="str">
        <f t="shared" si="14"/>
        <v>ILLIVI Sylvain</v>
      </c>
      <c r="D114" s="186" t="s">
        <v>9</v>
      </c>
      <c r="E114" s="10" t="s">
        <v>10</v>
      </c>
      <c r="F114" s="16">
        <f>'joueurs  '!F83</f>
        <v>33.200000000000003</v>
      </c>
      <c r="G114" s="163" t="s">
        <v>14</v>
      </c>
      <c r="H114" s="192" t="s">
        <v>31</v>
      </c>
      <c r="I114" s="141" t="str">
        <f t="shared" si="15"/>
        <v>H3</v>
      </c>
      <c r="J114" s="5">
        <f>'Feuille saisie score '!J83</f>
        <v>7</v>
      </c>
      <c r="K114" s="5">
        <f>'Feuille saisie score '!K83</f>
        <v>27</v>
      </c>
      <c r="L114" s="5">
        <f>'Feuille saisie score '!L83</f>
        <v>5</v>
      </c>
      <c r="M114" s="5">
        <f>'Feuille saisie score '!M83</f>
        <v>31</v>
      </c>
      <c r="N114" s="5">
        <f t="shared" si="16"/>
        <v>12</v>
      </c>
      <c r="R114" s="238" t="str">
        <f t="shared" si="13"/>
        <v/>
      </c>
    </row>
    <row r="115" spans="1:20">
      <c r="A115" s="172" t="s">
        <v>47</v>
      </c>
      <c r="B115" s="172" t="s">
        <v>48</v>
      </c>
      <c r="C115" s="5" t="str">
        <f t="shared" si="14"/>
        <v>LAMBILLON Sebastien</v>
      </c>
      <c r="D115" s="186" t="s">
        <v>9</v>
      </c>
      <c r="E115" s="10" t="s">
        <v>10</v>
      </c>
      <c r="F115" s="16">
        <f>'joueurs  '!F89</f>
        <v>17.600000000000001</v>
      </c>
      <c r="G115" s="163" t="s">
        <v>14</v>
      </c>
      <c r="H115" s="192">
        <v>512042032</v>
      </c>
      <c r="I115" s="141" t="str">
        <f t="shared" si="15"/>
        <v>H2</v>
      </c>
      <c r="J115" s="5">
        <f>'Feuille saisie score '!J89</f>
        <v>8</v>
      </c>
      <c r="K115" s="5">
        <f>'Feuille saisie score '!K89</f>
        <v>24</v>
      </c>
      <c r="L115" s="5">
        <f>'Feuille saisie score '!L89</f>
        <v>14</v>
      </c>
      <c r="M115" s="5">
        <f>'Feuille saisie score '!M89</f>
        <v>28</v>
      </c>
      <c r="N115" s="5">
        <f t="shared" si="16"/>
        <v>22</v>
      </c>
      <c r="R115" s="238" t="str">
        <f t="shared" si="13"/>
        <v/>
      </c>
    </row>
    <row r="116" spans="1:20">
      <c r="A116" s="172" t="s">
        <v>38</v>
      </c>
      <c r="B116" s="172" t="s">
        <v>39</v>
      </c>
      <c r="C116" s="5" t="str">
        <f t="shared" si="14"/>
        <v>LE DRU Jean-Jacques</v>
      </c>
      <c r="D116" s="186" t="s">
        <v>9</v>
      </c>
      <c r="E116" s="10" t="s">
        <v>10</v>
      </c>
      <c r="F116" s="16">
        <f>'joueurs  '!F92</f>
        <v>23.3</v>
      </c>
      <c r="G116" s="163" t="s">
        <v>14</v>
      </c>
      <c r="H116" s="192">
        <v>520138218</v>
      </c>
      <c r="I116" s="141" t="str">
        <f t="shared" si="15"/>
        <v>H2</v>
      </c>
      <c r="J116" s="5">
        <f>'Feuille saisie score '!J92</f>
        <v>12</v>
      </c>
      <c r="K116" s="5">
        <f>'Feuille saisie score '!K92</f>
        <v>29</v>
      </c>
      <c r="L116" s="5">
        <f>'Feuille saisie score '!L92</f>
        <v>9</v>
      </c>
      <c r="M116" s="5">
        <f>'Feuille saisie score '!M92</f>
        <v>31</v>
      </c>
      <c r="N116" s="5">
        <f t="shared" si="16"/>
        <v>21</v>
      </c>
      <c r="R116" s="238" t="str">
        <f t="shared" si="13"/>
        <v/>
      </c>
    </row>
    <row r="117" spans="1:20" hidden="1">
      <c r="A117" s="172" t="s">
        <v>387</v>
      </c>
      <c r="B117" s="172" t="s">
        <v>388</v>
      </c>
      <c r="C117" s="5" t="str">
        <f t="shared" si="14"/>
        <v>MORFIN ALAIN</v>
      </c>
      <c r="D117" s="157" t="s">
        <v>22</v>
      </c>
      <c r="E117" s="157" t="s">
        <v>10</v>
      </c>
      <c r="F117" s="16">
        <f>'joueurs  '!F117</f>
        <v>18.2</v>
      </c>
      <c r="G117" s="169" t="s">
        <v>384</v>
      </c>
      <c r="H117" s="197" t="s">
        <v>389</v>
      </c>
      <c r="I117" s="141" t="str">
        <f t="shared" si="15"/>
        <v>H2</v>
      </c>
      <c r="J117" s="5">
        <f>'Feuille saisie score '!J117</f>
        <v>14</v>
      </c>
      <c r="K117" s="5">
        <f>'Feuille saisie score '!K117</f>
        <v>31</v>
      </c>
      <c r="L117" s="5">
        <f>'Feuille saisie score '!L117</f>
        <v>20</v>
      </c>
      <c r="M117" s="5">
        <f>'Feuille saisie score '!M117</f>
        <v>40</v>
      </c>
      <c r="N117" s="5">
        <f t="shared" si="16"/>
        <v>34</v>
      </c>
      <c r="R117" t="str">
        <f t="shared" si="13"/>
        <v/>
      </c>
    </row>
    <row r="118" spans="1:20" ht="16.5" hidden="1" thickBot="1">
      <c r="A118" s="172" t="s">
        <v>17</v>
      </c>
      <c r="B118" s="172" t="s">
        <v>18</v>
      </c>
      <c r="C118" s="5" t="str">
        <f t="shared" si="14"/>
        <v>FOUASSEAU-QUERBES Pascale</v>
      </c>
      <c r="D118" s="186" t="s">
        <v>9</v>
      </c>
      <c r="E118" s="10" t="s">
        <v>19</v>
      </c>
      <c r="F118" s="16">
        <f>'joueurs  '!F62</f>
        <v>54</v>
      </c>
      <c r="G118" s="163" t="s">
        <v>14</v>
      </c>
      <c r="H118" s="196">
        <v>44444355</v>
      </c>
      <c r="I118" s="141" t="str">
        <f t="shared" si="15"/>
        <v>F2</v>
      </c>
      <c r="J118" s="5">
        <f>'Feuille saisie score '!J62</f>
        <v>0</v>
      </c>
      <c r="K118" s="5">
        <f>'Feuille saisie score '!K62</f>
        <v>15</v>
      </c>
      <c r="L118" s="5">
        <f>'Feuille saisie score '!L62</f>
        <v>0</v>
      </c>
      <c r="M118" s="5">
        <f>'Feuille saisie score '!M62</f>
        <v>5</v>
      </c>
      <c r="N118" s="5">
        <f t="shared" si="16"/>
        <v>0</v>
      </c>
      <c r="P118" s="235"/>
      <c r="Q118" s="228"/>
      <c r="R118" s="240"/>
    </row>
    <row r="119" spans="1:20">
      <c r="A119" s="172" t="s">
        <v>40</v>
      </c>
      <c r="B119" s="172" t="s">
        <v>16</v>
      </c>
      <c r="C119" s="5" t="str">
        <f t="shared" si="14"/>
        <v>LECLERCQ Alexandre</v>
      </c>
      <c r="D119" s="186" t="s">
        <v>9</v>
      </c>
      <c r="E119" s="10" t="s">
        <v>10</v>
      </c>
      <c r="F119" s="16">
        <f>'joueurs  '!F93</f>
        <v>29.9</v>
      </c>
      <c r="G119" s="163" t="s">
        <v>14</v>
      </c>
      <c r="H119" s="192">
        <v>512643053</v>
      </c>
      <c r="I119" s="141" t="str">
        <f t="shared" si="15"/>
        <v>H3</v>
      </c>
      <c r="J119" s="5">
        <f>'Feuille saisie score '!J93</f>
        <v>14</v>
      </c>
      <c r="K119" s="5">
        <f>'Feuille saisie score '!K93</f>
        <v>41</v>
      </c>
      <c r="L119" s="5">
        <f>'Feuille saisie score '!L93</f>
        <v>22</v>
      </c>
      <c r="M119" s="5">
        <f>'Feuille saisie score '!M93</f>
        <v>51</v>
      </c>
      <c r="N119" s="5">
        <f t="shared" si="16"/>
        <v>36</v>
      </c>
      <c r="R119" s="238" t="str">
        <f t="shared" ref="R119:R125" si="17">IF(Q119="","",RANK(Q119,$Q$3:$Q$170,0))</f>
        <v/>
      </c>
    </row>
    <row r="120" spans="1:20">
      <c r="A120" s="172" t="s">
        <v>34</v>
      </c>
      <c r="B120" s="172" t="s">
        <v>35</v>
      </c>
      <c r="C120" s="5" t="str">
        <f t="shared" ref="C120:C150" si="18">A120&amp;" "&amp;B120</f>
        <v>MEDENOUVO Rolic</v>
      </c>
      <c r="D120" s="186" t="s">
        <v>9</v>
      </c>
      <c r="E120" s="10" t="s">
        <v>10</v>
      </c>
      <c r="F120" s="16">
        <f>'joueurs  '!F111</f>
        <v>26.1</v>
      </c>
      <c r="G120" s="163" t="s">
        <v>14</v>
      </c>
      <c r="H120" s="192">
        <v>514651344</v>
      </c>
      <c r="I120" s="141" t="str">
        <f t="shared" ref="I120:I150" si="19">IF(E120="H",IF(F120&lt;15.5,"H1",IF(F120&lt;24.5,"H2","H3")),IF(E120="F",IF(F120&lt;24.5,"F1","F2"),""))</f>
        <v>H3</v>
      </c>
      <c r="J120" s="5">
        <f>'Feuille saisie score '!J111</f>
        <v>10</v>
      </c>
      <c r="K120" s="5">
        <f>'Feuille saisie score '!K111</f>
        <v>32</v>
      </c>
      <c r="L120" s="5">
        <f>'Feuille saisie score '!L111</f>
        <v>15</v>
      </c>
      <c r="M120" s="5">
        <f>'Feuille saisie score '!M111</f>
        <v>42</v>
      </c>
      <c r="N120" s="5">
        <f t="shared" ref="N120:N150" si="20">J120+L120</f>
        <v>25</v>
      </c>
      <c r="R120" s="238" t="str">
        <f t="shared" si="17"/>
        <v/>
      </c>
    </row>
    <row r="121" spans="1:20" ht="15.75" thickBot="1">
      <c r="A121" s="172" t="s">
        <v>51</v>
      </c>
      <c r="B121" s="172" t="s">
        <v>52</v>
      </c>
      <c r="C121" s="5" t="str">
        <f t="shared" si="18"/>
        <v>MOSTEFAI Jean-claude</v>
      </c>
      <c r="D121" s="186" t="s">
        <v>9</v>
      </c>
      <c r="E121" s="10" t="s">
        <v>10</v>
      </c>
      <c r="F121" s="16">
        <f>'joueurs  '!F119</f>
        <v>27</v>
      </c>
      <c r="G121" s="163" t="s">
        <v>14</v>
      </c>
      <c r="H121" s="192">
        <v>531707074</v>
      </c>
      <c r="I121" s="141" t="str">
        <f t="shared" si="19"/>
        <v>H3</v>
      </c>
      <c r="J121" s="5">
        <f>'Feuille saisie score '!J119</f>
        <v>11</v>
      </c>
      <c r="K121" s="5">
        <f>'Feuille saisie score '!K119</f>
        <v>33</v>
      </c>
      <c r="L121" s="5">
        <f>'Feuille saisie score '!L119</f>
        <v>9</v>
      </c>
      <c r="M121" s="5">
        <f>'Feuille saisie score '!M119</f>
        <v>32</v>
      </c>
      <c r="N121" s="5">
        <f t="shared" si="20"/>
        <v>20</v>
      </c>
      <c r="R121" s="238" t="str">
        <f t="shared" si="17"/>
        <v/>
      </c>
    </row>
    <row r="122" spans="1:20" ht="15.75" thickBot="1">
      <c r="A122" s="172" t="s">
        <v>43</v>
      </c>
      <c r="B122" s="172" t="s">
        <v>44</v>
      </c>
      <c r="C122" s="5" t="str">
        <f t="shared" si="18"/>
        <v>SAINT-ETIENNE Fabrice</v>
      </c>
      <c r="D122" s="186" t="s">
        <v>9</v>
      </c>
      <c r="E122" s="10" t="s">
        <v>10</v>
      </c>
      <c r="F122" s="16">
        <f>'joueurs  '!F150</f>
        <v>45.1</v>
      </c>
      <c r="G122" s="163" t="s">
        <v>14</v>
      </c>
      <c r="H122" s="192">
        <v>47460374</v>
      </c>
      <c r="I122" s="141" t="str">
        <f t="shared" si="19"/>
        <v>H3</v>
      </c>
      <c r="J122" s="5">
        <f>'Feuille saisie score '!J150</f>
        <v>8</v>
      </c>
      <c r="K122" s="5">
        <f>'Feuille saisie score '!K150</f>
        <v>28</v>
      </c>
      <c r="L122" s="5">
        <f>'Feuille saisie score '!L150</f>
        <v>4</v>
      </c>
      <c r="M122" s="5">
        <f>'Feuille saisie score '!M150</f>
        <v>37</v>
      </c>
      <c r="N122" s="5">
        <f t="shared" si="20"/>
        <v>12</v>
      </c>
      <c r="P122" s="235" t="str">
        <f>G122</f>
        <v xml:space="preserve">CEIDF  </v>
      </c>
      <c r="Q122" s="228">
        <f>SUM(LARGE((N107,N108,N110,N111,N112,N114,N115,N116,N119,N120,N121,N122),{1;2;3}))</f>
        <v>106</v>
      </c>
      <c r="R122" s="285">
        <f t="shared" si="17"/>
        <v>5</v>
      </c>
      <c r="T122" s="238">
        <f>MAX(N107,N108,N110,N111,N112,N114,N115,N116,N119,N120,N121,N122)</f>
        <v>40</v>
      </c>
    </row>
    <row r="123" spans="1:20" hidden="1">
      <c r="A123" s="174" t="s">
        <v>326</v>
      </c>
      <c r="B123" s="174" t="s">
        <v>327</v>
      </c>
      <c r="C123" s="5" t="str">
        <f t="shared" si="18"/>
        <v>NUGUES Françoise</v>
      </c>
      <c r="D123" s="144" t="s">
        <v>22</v>
      </c>
      <c r="E123" s="144" t="s">
        <v>19</v>
      </c>
      <c r="F123" s="16">
        <f>'joueurs  '!F123</f>
        <v>24.3</v>
      </c>
      <c r="G123" s="35" t="s">
        <v>323</v>
      </c>
      <c r="H123" s="192">
        <v>44022185</v>
      </c>
      <c r="I123" s="141" t="str">
        <f t="shared" si="19"/>
        <v>F1</v>
      </c>
      <c r="J123" s="5">
        <f>'Feuille saisie score '!J123</f>
        <v>7</v>
      </c>
      <c r="K123" s="5">
        <f>'Feuille saisie score '!K123</f>
        <v>23</v>
      </c>
      <c r="L123" s="5">
        <f>'Feuille saisie score '!L123</f>
        <v>8</v>
      </c>
      <c r="M123" s="5">
        <f>'Feuille saisie score '!M123</f>
        <v>24</v>
      </c>
      <c r="N123" s="5">
        <f t="shared" si="20"/>
        <v>15</v>
      </c>
      <c r="R123" t="str">
        <f t="shared" si="17"/>
        <v/>
      </c>
    </row>
    <row r="124" spans="1:20" ht="15.75">
      <c r="A124" s="173" t="s">
        <v>172</v>
      </c>
      <c r="B124" s="176" t="s">
        <v>173</v>
      </c>
      <c r="C124" s="5" t="str">
        <f t="shared" si="18"/>
        <v>AUBRY MARC</v>
      </c>
      <c r="D124" s="187" t="s">
        <v>9</v>
      </c>
      <c r="E124" s="147" t="s">
        <v>10</v>
      </c>
      <c r="F124" s="16">
        <f>'joueurs  '!F7</f>
        <v>20.2</v>
      </c>
      <c r="G124" s="74" t="s">
        <v>156</v>
      </c>
      <c r="H124" s="194" t="s">
        <v>174</v>
      </c>
      <c r="I124" s="141" t="str">
        <f t="shared" si="19"/>
        <v>H2</v>
      </c>
      <c r="J124" s="5">
        <f>'Feuille saisie score '!J7</f>
        <v>13</v>
      </c>
      <c r="K124" s="5">
        <f>'Feuille saisie score '!K7</f>
        <v>34</v>
      </c>
      <c r="L124" s="5">
        <f>'Feuille saisie score '!L7</f>
        <v>8</v>
      </c>
      <c r="M124" s="5">
        <f>'Feuille saisie score '!M7</f>
        <v>28</v>
      </c>
      <c r="N124" s="5">
        <f t="shared" si="20"/>
        <v>21</v>
      </c>
      <c r="R124" s="238" t="str">
        <f t="shared" si="17"/>
        <v/>
      </c>
    </row>
    <row r="125" spans="1:20" ht="15.75" hidden="1">
      <c r="A125" s="176" t="s">
        <v>158</v>
      </c>
      <c r="B125" s="176" t="s">
        <v>162</v>
      </c>
      <c r="C125" s="5" t="str">
        <f t="shared" si="18"/>
        <v>DEPARDIEU LINDA</v>
      </c>
      <c r="D125" s="187" t="s">
        <v>9</v>
      </c>
      <c r="E125" s="147" t="s">
        <v>19</v>
      </c>
      <c r="F125" s="16">
        <f>'joueurs  '!F51</f>
        <v>21.3</v>
      </c>
      <c r="G125" s="74" t="s">
        <v>156</v>
      </c>
      <c r="H125" s="200" t="s">
        <v>164</v>
      </c>
      <c r="I125" s="141" t="str">
        <f t="shared" si="19"/>
        <v>F1</v>
      </c>
      <c r="J125" s="5">
        <f>'Feuille saisie score '!J51</f>
        <v>12</v>
      </c>
      <c r="K125" s="5">
        <f>'Feuille saisie score '!K51</f>
        <v>32</v>
      </c>
      <c r="L125" s="5">
        <f>'Feuille saisie score '!L51</f>
        <v>17</v>
      </c>
      <c r="M125" s="5">
        <f>'Feuille saisie score '!M51</f>
        <v>36</v>
      </c>
      <c r="N125" s="5">
        <f t="shared" si="20"/>
        <v>29</v>
      </c>
      <c r="R125" s="239" t="str">
        <f t="shared" si="17"/>
        <v/>
      </c>
    </row>
    <row r="126" spans="1:20" ht="16.5" hidden="1" thickBot="1">
      <c r="A126" s="175" t="s">
        <v>183</v>
      </c>
      <c r="B126" s="175" t="s">
        <v>184</v>
      </c>
      <c r="C126" s="5" t="str">
        <f t="shared" si="18"/>
        <v>ROUGER ISABELLE</v>
      </c>
      <c r="D126" s="187" t="s">
        <v>9</v>
      </c>
      <c r="E126" s="147" t="s">
        <v>19</v>
      </c>
      <c r="F126" s="16">
        <f>'joueurs  '!F149</f>
        <v>23.6</v>
      </c>
      <c r="G126" s="74" t="s">
        <v>156</v>
      </c>
      <c r="H126" s="200" t="s">
        <v>186</v>
      </c>
      <c r="I126" s="141" t="str">
        <f t="shared" si="19"/>
        <v>F1</v>
      </c>
      <c r="J126" s="5">
        <f>'Feuille saisie score '!J149</f>
        <v>9</v>
      </c>
      <c r="K126" s="5">
        <f>'Feuille saisie score '!K149</f>
        <v>28</v>
      </c>
      <c r="L126" s="5">
        <f>'Feuille saisie score '!L149</f>
        <v>17</v>
      </c>
      <c r="M126" s="5">
        <f>'Feuille saisie score '!M149</f>
        <v>36</v>
      </c>
      <c r="N126" s="5">
        <f t="shared" si="20"/>
        <v>26</v>
      </c>
      <c r="P126" s="235"/>
      <c r="Q126" s="228"/>
      <c r="R126" s="240"/>
    </row>
    <row r="127" spans="1:20" ht="15.75">
      <c r="A127" s="173" t="s">
        <v>175</v>
      </c>
      <c r="B127" s="173" t="s">
        <v>176</v>
      </c>
      <c r="C127" s="5" t="str">
        <f t="shared" si="18"/>
        <v>BOURSIER ANTHONY</v>
      </c>
      <c r="D127" s="187" t="s">
        <v>9</v>
      </c>
      <c r="E127" s="147" t="s">
        <v>10</v>
      </c>
      <c r="F127" s="16">
        <f>'joueurs  '!F22</f>
        <v>21.2</v>
      </c>
      <c r="G127" s="74" t="s">
        <v>156</v>
      </c>
      <c r="H127" s="199" t="s">
        <v>178</v>
      </c>
      <c r="I127" s="141" t="str">
        <f t="shared" si="19"/>
        <v>H2</v>
      </c>
      <c r="J127" s="5">
        <f>'Feuille saisie score '!J22</f>
        <v>14</v>
      </c>
      <c r="K127" s="5">
        <f>'Feuille saisie score '!K22</f>
        <v>30</v>
      </c>
      <c r="L127" s="5">
        <f>'Feuille saisie score '!L22</f>
        <v>7</v>
      </c>
      <c r="M127" s="5">
        <f>'Feuille saisie score '!M22</f>
        <v>22</v>
      </c>
      <c r="N127" s="5">
        <f t="shared" si="20"/>
        <v>21</v>
      </c>
      <c r="R127" s="238" t="str">
        <f t="shared" ref="R127:R147" si="21">IF(Q127="","",RANK(Q127,$Q$3:$Q$170,0))</f>
        <v/>
      </c>
    </row>
    <row r="128" spans="1:20" ht="15.75">
      <c r="A128" s="176" t="s">
        <v>165</v>
      </c>
      <c r="B128" s="176" t="s">
        <v>166</v>
      </c>
      <c r="C128" s="5" t="str">
        <f t="shared" si="18"/>
        <v>BRIGNON MICHEL</v>
      </c>
      <c r="D128" s="187" t="s">
        <v>9</v>
      </c>
      <c r="E128" s="147" t="s">
        <v>10</v>
      </c>
      <c r="F128" s="16">
        <f>'joueurs  '!F24</f>
        <v>20.399999999999999</v>
      </c>
      <c r="G128" s="74" t="s">
        <v>156</v>
      </c>
      <c r="H128" s="200" t="s">
        <v>168</v>
      </c>
      <c r="I128" s="141" t="str">
        <f t="shared" si="19"/>
        <v>H2</v>
      </c>
      <c r="J128" s="5">
        <f>'Feuille saisie score '!J24</f>
        <v>11</v>
      </c>
      <c r="K128" s="5">
        <f>'Feuille saisie score '!K24</f>
        <v>24</v>
      </c>
      <c r="L128" s="5">
        <f>'Feuille saisie score '!L24</f>
        <v>12</v>
      </c>
      <c r="M128" s="5">
        <f>'Feuille saisie score '!M24</f>
        <v>30</v>
      </c>
      <c r="N128" s="5">
        <f t="shared" si="20"/>
        <v>23</v>
      </c>
      <c r="R128" s="238" t="str">
        <f t="shared" si="21"/>
        <v/>
      </c>
    </row>
    <row r="129" spans="1:20" ht="15.75">
      <c r="A129" s="176" t="s">
        <v>158</v>
      </c>
      <c r="B129" s="176" t="s">
        <v>159</v>
      </c>
      <c r="C129" s="5" t="str">
        <f t="shared" si="18"/>
        <v>DEPARDIEU FRANCK</v>
      </c>
      <c r="D129" s="187" t="s">
        <v>9</v>
      </c>
      <c r="E129" s="147" t="s">
        <v>10</v>
      </c>
      <c r="F129" s="16">
        <f>'joueurs  '!F50</f>
        <v>9.3000000000000007</v>
      </c>
      <c r="G129" s="74" t="s">
        <v>156</v>
      </c>
      <c r="H129" s="203" t="s">
        <v>161</v>
      </c>
      <c r="I129" s="141" t="str">
        <f t="shared" si="19"/>
        <v>H1</v>
      </c>
      <c r="J129" s="5">
        <f>'Feuille saisie score '!J50</f>
        <v>17</v>
      </c>
      <c r="K129" s="5">
        <f>'Feuille saisie score '!K50</f>
        <v>28</v>
      </c>
      <c r="L129" s="5">
        <f>'Feuille saisie score '!L50</f>
        <v>23</v>
      </c>
      <c r="M129" s="5">
        <f>'Feuille saisie score '!M50</f>
        <v>34</v>
      </c>
      <c r="N129" s="5">
        <f t="shared" si="20"/>
        <v>40</v>
      </c>
      <c r="R129" s="238" t="str">
        <f t="shared" si="21"/>
        <v/>
      </c>
    </row>
    <row r="130" spans="1:20" ht="15.75">
      <c r="A130" s="175" t="s">
        <v>179</v>
      </c>
      <c r="B130" s="175" t="s">
        <v>180</v>
      </c>
      <c r="C130" s="5" t="str">
        <f t="shared" si="18"/>
        <v>IGUAL CHRISTIAN</v>
      </c>
      <c r="D130" s="187" t="s">
        <v>9</v>
      </c>
      <c r="E130" s="147" t="s">
        <v>10</v>
      </c>
      <c r="F130" s="16">
        <f>'joueurs  '!F82</f>
        <v>30.7</v>
      </c>
      <c r="G130" s="74" t="s">
        <v>156</v>
      </c>
      <c r="H130" s="200" t="s">
        <v>182</v>
      </c>
      <c r="I130" s="141" t="str">
        <f t="shared" si="19"/>
        <v>H3</v>
      </c>
      <c r="J130" s="5">
        <f>'Feuille saisie score '!J82</f>
        <v>8</v>
      </c>
      <c r="K130" s="5">
        <f>'Feuille saisie score '!K82</f>
        <v>35</v>
      </c>
      <c r="L130" s="5">
        <f>'Feuille saisie score '!L82</f>
        <v>18</v>
      </c>
      <c r="M130" s="5">
        <f>'Feuille saisie score '!M82</f>
        <v>51</v>
      </c>
      <c r="N130" s="5">
        <f t="shared" si="20"/>
        <v>26</v>
      </c>
      <c r="R130" s="238" t="str">
        <f t="shared" si="21"/>
        <v/>
      </c>
    </row>
    <row r="131" spans="1:20" ht="16.5" thickBot="1">
      <c r="A131" s="183" t="s">
        <v>153</v>
      </c>
      <c r="B131" s="183" t="s">
        <v>154</v>
      </c>
      <c r="C131" s="5" t="str">
        <f t="shared" si="18"/>
        <v>MARINIER FREDERIC</v>
      </c>
      <c r="D131" s="187" t="s">
        <v>9</v>
      </c>
      <c r="E131" s="147" t="s">
        <v>10</v>
      </c>
      <c r="F131" s="16">
        <f>'joueurs  '!F108</f>
        <v>10.6</v>
      </c>
      <c r="G131" s="74" t="s">
        <v>156</v>
      </c>
      <c r="H131" s="206" t="s">
        <v>157</v>
      </c>
      <c r="I131" s="141" t="str">
        <f t="shared" si="19"/>
        <v>H1</v>
      </c>
      <c r="J131" s="5">
        <f>'Feuille saisie score '!J108</f>
        <v>25</v>
      </c>
      <c r="K131" s="5">
        <f>'Feuille saisie score '!K108</f>
        <v>35</v>
      </c>
      <c r="L131" s="5">
        <f>'Feuille saisie score '!L108</f>
        <v>21</v>
      </c>
      <c r="M131" s="5">
        <f>'Feuille saisie score '!M108</f>
        <v>34</v>
      </c>
      <c r="N131" s="5">
        <f t="shared" si="20"/>
        <v>46</v>
      </c>
      <c r="R131" s="238" t="str">
        <f t="shared" si="21"/>
        <v/>
      </c>
    </row>
    <row r="132" spans="1:20" ht="16.5" thickBot="1">
      <c r="A132" s="173" t="s">
        <v>169</v>
      </c>
      <c r="B132" s="173" t="s">
        <v>170</v>
      </c>
      <c r="C132" s="5" t="str">
        <f t="shared" si="18"/>
        <v>MOREL PHILIPPE</v>
      </c>
      <c r="D132" s="187" t="s">
        <v>9</v>
      </c>
      <c r="E132" s="147" t="s">
        <v>10</v>
      </c>
      <c r="F132" s="16">
        <f>'joueurs  '!F116</f>
        <v>24</v>
      </c>
      <c r="G132" s="74" t="s">
        <v>156</v>
      </c>
      <c r="H132" s="199" t="s">
        <v>171</v>
      </c>
      <c r="I132" s="141" t="str">
        <f t="shared" si="19"/>
        <v>H2</v>
      </c>
      <c r="J132" s="5">
        <f>'Feuille saisie score '!J116</f>
        <v>15</v>
      </c>
      <c r="K132" s="5">
        <f>'Feuille saisie score '!K116</f>
        <v>37</v>
      </c>
      <c r="L132" s="5">
        <f>'Feuille saisie score '!L116</f>
        <v>9</v>
      </c>
      <c r="M132" s="5">
        <f>'Feuille saisie score '!M116</f>
        <v>32</v>
      </c>
      <c r="N132" s="5">
        <f t="shared" si="20"/>
        <v>24</v>
      </c>
      <c r="P132" s="235" t="str">
        <f>G132</f>
        <v xml:space="preserve">CELC </v>
      </c>
      <c r="Q132" s="228">
        <f>SUM(LARGE((N124,N127,N128,N129,N130,N131,N132),{1;2;3}))</f>
        <v>112</v>
      </c>
      <c r="R132" s="285">
        <f t="shared" si="21"/>
        <v>4</v>
      </c>
      <c r="T132" s="238">
        <f>MAX(N124,N127,N128,N129,N130,N131,N132)</f>
        <v>46</v>
      </c>
    </row>
    <row r="133" spans="1:20">
      <c r="A133" s="172" t="s">
        <v>321</v>
      </c>
      <c r="B133" s="172" t="s">
        <v>322</v>
      </c>
      <c r="C133" s="5" t="str">
        <f t="shared" si="18"/>
        <v>DUEZ Pascal</v>
      </c>
      <c r="D133" s="186" t="s">
        <v>9</v>
      </c>
      <c r="E133" s="144" t="s">
        <v>10</v>
      </c>
      <c r="F133" s="16">
        <f>'joueurs  '!F56</f>
        <v>23.3</v>
      </c>
      <c r="G133" s="35" t="s">
        <v>323</v>
      </c>
      <c r="H133" s="192">
        <v>539064209</v>
      </c>
      <c r="I133" s="141" t="str">
        <f t="shared" si="19"/>
        <v>H2</v>
      </c>
      <c r="J133" s="5">
        <f>'Feuille saisie score '!J56</f>
        <v>16</v>
      </c>
      <c r="K133" s="5">
        <f>'Feuille saisie score '!K56</f>
        <v>38</v>
      </c>
      <c r="L133" s="5">
        <f>'Feuille saisie score '!L56</f>
        <v>11</v>
      </c>
      <c r="M133" s="5">
        <f>'Feuille saisie score '!M56</f>
        <v>35</v>
      </c>
      <c r="N133" s="5">
        <f t="shared" si="20"/>
        <v>27</v>
      </c>
      <c r="R133" s="238" t="str">
        <f t="shared" si="21"/>
        <v/>
      </c>
    </row>
    <row r="134" spans="1:20">
      <c r="A134" s="172" t="s">
        <v>326</v>
      </c>
      <c r="B134" s="172" t="s">
        <v>238</v>
      </c>
      <c r="C134" s="5" t="str">
        <f t="shared" si="18"/>
        <v>NUGUES Alain</v>
      </c>
      <c r="D134" s="186" t="s">
        <v>9</v>
      </c>
      <c r="E134" s="144" t="s">
        <v>10</v>
      </c>
      <c r="F134" s="16">
        <f>'joueurs  '!F122</f>
        <v>38.6</v>
      </c>
      <c r="G134" s="35" t="s">
        <v>323</v>
      </c>
      <c r="H134" s="192">
        <v>44021187</v>
      </c>
      <c r="I134" s="141" t="str">
        <f t="shared" si="19"/>
        <v>H3</v>
      </c>
      <c r="J134" s="5">
        <f>'Feuille saisie score '!J122</f>
        <v>2</v>
      </c>
      <c r="K134" s="5">
        <f>'Feuille saisie score '!K122</f>
        <v>25</v>
      </c>
      <c r="L134" s="5">
        <f>'Feuille saisie score '!L122</f>
        <v>5</v>
      </c>
      <c r="M134" s="5">
        <f>'Feuille saisie score '!M122</f>
        <v>30</v>
      </c>
      <c r="N134" s="5">
        <f t="shared" si="20"/>
        <v>7</v>
      </c>
      <c r="R134" s="238" t="str">
        <f t="shared" si="21"/>
        <v/>
      </c>
    </row>
    <row r="135" spans="1:20" ht="15.75" thickBot="1">
      <c r="A135" s="172" t="s">
        <v>328</v>
      </c>
      <c r="B135" s="172" t="s">
        <v>329</v>
      </c>
      <c r="C135" s="5" t="str">
        <f t="shared" si="18"/>
        <v>TOLINOS André</v>
      </c>
      <c r="D135" s="186" t="s">
        <v>9</v>
      </c>
      <c r="E135" s="144" t="s">
        <v>10</v>
      </c>
      <c r="F135" s="16">
        <f>'joueurs  '!F157</f>
        <v>22</v>
      </c>
      <c r="G135" s="35" t="s">
        <v>323</v>
      </c>
      <c r="H135" s="192">
        <v>515489091</v>
      </c>
      <c r="I135" s="141" t="str">
        <f t="shared" si="19"/>
        <v>H2</v>
      </c>
      <c r="J135" s="5">
        <f>'Feuille saisie score '!J157</f>
        <v>7</v>
      </c>
      <c r="K135" s="5">
        <f>'Feuille saisie score '!K157</f>
        <v>25</v>
      </c>
      <c r="L135" s="5">
        <f>'Feuille saisie score '!L157</f>
        <v>6</v>
      </c>
      <c r="M135" s="5">
        <f>'Feuille saisie score '!M157</f>
        <v>21</v>
      </c>
      <c r="N135" s="5">
        <f t="shared" si="20"/>
        <v>13</v>
      </c>
      <c r="R135" s="238" t="str">
        <f t="shared" si="21"/>
        <v/>
      </c>
    </row>
    <row r="136" spans="1:20" ht="15.75" thickBot="1">
      <c r="A136" s="172" t="s">
        <v>332</v>
      </c>
      <c r="B136" s="172" t="s">
        <v>106</v>
      </c>
      <c r="C136" s="5" t="str">
        <f t="shared" si="18"/>
        <v>VIGIER Christophe</v>
      </c>
      <c r="D136" s="186" t="s">
        <v>9</v>
      </c>
      <c r="E136" s="144" t="s">
        <v>10</v>
      </c>
      <c r="F136" s="16">
        <f>'joueurs  '!F162</f>
        <v>15.1</v>
      </c>
      <c r="G136" s="35" t="s">
        <v>323</v>
      </c>
      <c r="H136" s="192">
        <v>518033111</v>
      </c>
      <c r="I136" s="141" t="str">
        <f t="shared" si="19"/>
        <v>H1</v>
      </c>
      <c r="J136" s="5">
        <f>'Feuille saisie score '!J162</f>
        <v>19</v>
      </c>
      <c r="K136" s="5">
        <f>'Feuille saisie score '!K162</f>
        <v>34</v>
      </c>
      <c r="L136" s="5">
        <f>'Feuille saisie score '!L162</f>
        <v>26</v>
      </c>
      <c r="M136" s="5">
        <f>'Feuille saisie score '!M162</f>
        <v>41</v>
      </c>
      <c r="N136" s="5">
        <f t="shared" si="20"/>
        <v>45</v>
      </c>
      <c r="P136" s="235" t="str">
        <f>G136</f>
        <v xml:space="preserve">CELR  </v>
      </c>
      <c r="Q136" s="228">
        <f>SUM(LARGE((N133,N134,N135,N136),{1;2;3}))</f>
        <v>85</v>
      </c>
      <c r="R136" s="285">
        <f t="shared" si="21"/>
        <v>12</v>
      </c>
      <c r="T136" s="238">
        <f>MAX(N133,N134,N135,N136)</f>
        <v>45</v>
      </c>
    </row>
    <row r="137" spans="1:20" ht="15.75" thickBot="1">
      <c r="A137" s="182" t="s">
        <v>7</v>
      </c>
      <c r="B137" s="182" t="s">
        <v>8</v>
      </c>
      <c r="C137" s="5" t="str">
        <f t="shared" si="18"/>
        <v>LEURS JEFF</v>
      </c>
      <c r="D137" s="186" t="s">
        <v>9</v>
      </c>
      <c r="E137" s="6" t="s">
        <v>10</v>
      </c>
      <c r="F137" s="16">
        <f>'joueurs  '!F99</f>
        <v>11.5</v>
      </c>
      <c r="G137" s="162" t="s">
        <v>11</v>
      </c>
      <c r="H137" s="192">
        <v>525212217</v>
      </c>
      <c r="I137" s="141" t="str">
        <f t="shared" si="19"/>
        <v>H1</v>
      </c>
      <c r="J137" s="5">
        <f>'Feuille saisie score '!J99</f>
        <v>21</v>
      </c>
      <c r="K137" s="5">
        <f>'Feuille saisie score '!K99</f>
        <v>34</v>
      </c>
      <c r="L137" s="5">
        <f>'Feuille saisie score '!L99</f>
        <v>18</v>
      </c>
      <c r="M137" s="5">
        <f>'Feuille saisie score '!M99</f>
        <v>30</v>
      </c>
      <c r="N137" s="5">
        <f t="shared" si="20"/>
        <v>39</v>
      </c>
      <c r="P137" s="235" t="str">
        <f>G137</f>
        <v xml:space="preserve">CEMP </v>
      </c>
      <c r="Q137" s="228">
        <f>N137</f>
        <v>39</v>
      </c>
      <c r="R137" s="285">
        <f t="shared" si="21"/>
        <v>20</v>
      </c>
      <c r="S137" s="284" t="s">
        <v>499</v>
      </c>
      <c r="T137" s="238">
        <f>N137</f>
        <v>39</v>
      </c>
    </row>
    <row r="138" spans="1:20" hidden="1">
      <c r="A138" s="172" t="s">
        <v>20</v>
      </c>
      <c r="B138" s="172" t="s">
        <v>21</v>
      </c>
      <c r="C138" s="5" t="str">
        <f t="shared" si="18"/>
        <v>QUERBES Patrice</v>
      </c>
      <c r="D138" s="10" t="s">
        <v>22</v>
      </c>
      <c r="E138" s="10" t="s">
        <v>10</v>
      </c>
      <c r="F138" s="16">
        <f>'joueurs  '!F139</f>
        <v>39.4</v>
      </c>
      <c r="G138" s="163" t="s">
        <v>14</v>
      </c>
      <c r="H138" s="196">
        <v>44455352</v>
      </c>
      <c r="I138" s="141" t="str">
        <f t="shared" si="19"/>
        <v>H3</v>
      </c>
      <c r="J138" s="5">
        <f>'Feuille saisie score '!J139</f>
        <v>1</v>
      </c>
      <c r="K138" s="5">
        <f>'Feuille saisie score '!K139</f>
        <v>25</v>
      </c>
      <c r="L138" s="5">
        <f>'Feuille saisie score '!L139</f>
        <v>0</v>
      </c>
      <c r="M138" s="5">
        <f>'Feuille saisie score '!M139</f>
        <v>0</v>
      </c>
      <c r="N138" s="5">
        <f t="shared" si="20"/>
        <v>1</v>
      </c>
      <c r="R138" t="str">
        <f t="shared" si="21"/>
        <v/>
      </c>
    </row>
    <row r="139" spans="1:20" ht="15.75">
      <c r="A139" s="173" t="s">
        <v>197</v>
      </c>
      <c r="B139" s="173" t="s">
        <v>154</v>
      </c>
      <c r="C139" s="5" t="str">
        <f t="shared" si="18"/>
        <v>CRIERE FREDERIC</v>
      </c>
      <c r="D139" s="187" t="s">
        <v>9</v>
      </c>
      <c r="E139" s="148" t="s">
        <v>10</v>
      </c>
      <c r="F139" s="16">
        <f>'joueurs  '!F39</f>
        <v>16.899999999999999</v>
      </c>
      <c r="G139" s="80" t="s">
        <v>190</v>
      </c>
      <c r="H139" s="192">
        <v>512431291</v>
      </c>
      <c r="I139" s="141" t="str">
        <f t="shared" si="19"/>
        <v>H2</v>
      </c>
      <c r="J139" s="5">
        <f>'Feuille saisie score '!J39</f>
        <v>12</v>
      </c>
      <c r="K139" s="5">
        <f>'Feuille saisie score '!K39</f>
        <v>26</v>
      </c>
      <c r="L139" s="5">
        <f>'Feuille saisie score '!L39</f>
        <v>13</v>
      </c>
      <c r="M139" s="5">
        <f>'Feuille saisie score '!M39</f>
        <v>25</v>
      </c>
      <c r="N139" s="5">
        <f t="shared" si="20"/>
        <v>25</v>
      </c>
      <c r="R139" s="238" t="str">
        <f t="shared" si="21"/>
        <v/>
      </c>
    </row>
    <row r="140" spans="1:20" ht="15.75" hidden="1">
      <c r="A140" s="172" t="s">
        <v>330</v>
      </c>
      <c r="B140" s="172" t="s">
        <v>331</v>
      </c>
      <c r="C140" s="5" t="str">
        <f t="shared" si="18"/>
        <v>FERRIERES Regine</v>
      </c>
      <c r="D140" s="186" t="s">
        <v>9</v>
      </c>
      <c r="E140" s="144" t="s">
        <v>19</v>
      </c>
      <c r="F140" s="16">
        <f>'joueurs  '!F61</f>
        <v>32.4</v>
      </c>
      <c r="G140" s="35" t="s">
        <v>323</v>
      </c>
      <c r="H140" s="192">
        <v>43526302</v>
      </c>
      <c r="I140" s="141" t="str">
        <f t="shared" si="19"/>
        <v>F2</v>
      </c>
      <c r="J140" s="5">
        <f>'Feuille saisie score '!J61</f>
        <v>5</v>
      </c>
      <c r="K140" s="5">
        <f>'Feuille saisie score '!K61</f>
        <v>30</v>
      </c>
      <c r="L140" s="5">
        <f>'Feuille saisie score '!L61</f>
        <v>1</v>
      </c>
      <c r="M140" s="5">
        <f>'Feuille saisie score '!M61</f>
        <v>20</v>
      </c>
      <c r="N140" s="5">
        <f t="shared" si="20"/>
        <v>6</v>
      </c>
      <c r="R140" s="239" t="str">
        <f t="shared" si="21"/>
        <v/>
      </c>
    </row>
    <row r="141" spans="1:20" ht="30">
      <c r="A141" s="173" t="s">
        <v>194</v>
      </c>
      <c r="B141" s="173" t="s">
        <v>195</v>
      </c>
      <c r="C141" s="5" t="str">
        <f t="shared" si="18"/>
        <v>LIGOUGNE  JEAN CHRISTOPHE</v>
      </c>
      <c r="D141" s="187" t="s">
        <v>9</v>
      </c>
      <c r="E141" s="148" t="s">
        <v>10</v>
      </c>
      <c r="F141" s="16">
        <f>'joueurs  '!F100</f>
        <v>16.2</v>
      </c>
      <c r="G141" s="80" t="s">
        <v>190</v>
      </c>
      <c r="H141" s="192">
        <v>520895203</v>
      </c>
      <c r="I141" s="141" t="str">
        <f t="shared" si="19"/>
        <v>H2</v>
      </c>
      <c r="J141" s="5">
        <f>'Feuille saisie score '!J100</f>
        <v>15</v>
      </c>
      <c r="K141" s="5">
        <f>'Feuille saisie score '!K100</f>
        <v>30</v>
      </c>
      <c r="L141" s="5">
        <f>'Feuille saisie score '!L100</f>
        <v>15</v>
      </c>
      <c r="M141" s="5">
        <f>'Feuille saisie score '!M100</f>
        <v>28</v>
      </c>
      <c r="N141" s="5">
        <f t="shared" si="20"/>
        <v>30</v>
      </c>
      <c r="R141" s="238" t="str">
        <f t="shared" si="21"/>
        <v/>
      </c>
    </row>
    <row r="142" spans="1:20" ht="16.5" thickBot="1">
      <c r="A142" s="173" t="s">
        <v>202</v>
      </c>
      <c r="B142" s="173" t="s">
        <v>203</v>
      </c>
      <c r="C142" s="5" t="str">
        <f t="shared" si="18"/>
        <v>MEULEMAN DAVID</v>
      </c>
      <c r="D142" s="187" t="s">
        <v>9</v>
      </c>
      <c r="E142" s="148" t="s">
        <v>10</v>
      </c>
      <c r="F142" s="16">
        <f>'joueurs  '!F113</f>
        <v>12.4</v>
      </c>
      <c r="G142" s="80" t="s">
        <v>190</v>
      </c>
      <c r="H142" s="204">
        <v>516537241</v>
      </c>
      <c r="I142" s="141" t="str">
        <f t="shared" si="19"/>
        <v>H1</v>
      </c>
      <c r="J142" s="5">
        <f>'Feuille saisie score '!J113</f>
        <v>13</v>
      </c>
      <c r="K142" s="5">
        <f>'Feuille saisie score '!K113</f>
        <v>21</v>
      </c>
      <c r="L142" s="5">
        <f>'Feuille saisie score '!L113</f>
        <v>19</v>
      </c>
      <c r="M142" s="5">
        <f>'Feuille saisie score '!M113</f>
        <v>32</v>
      </c>
      <c r="N142" s="5">
        <f t="shared" si="20"/>
        <v>32</v>
      </c>
      <c r="R142" s="238" t="str">
        <f t="shared" si="21"/>
        <v/>
      </c>
    </row>
    <row r="143" spans="1:20" ht="16.5" thickBot="1">
      <c r="A143" s="173" t="s">
        <v>208</v>
      </c>
      <c r="B143" s="173" t="s">
        <v>209</v>
      </c>
      <c r="C143" s="5" t="str">
        <f t="shared" si="18"/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si="19"/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si="20"/>
        <v>20</v>
      </c>
      <c r="P143" s="235" t="str">
        <f>G143</f>
        <v xml:space="preserve">CEN  </v>
      </c>
      <c r="Q143" s="228">
        <f>SUM(LARGE((N139,N141,N142,N143),{1;2;3}))</f>
        <v>87</v>
      </c>
      <c r="R143" s="285">
        <f t="shared" si="21"/>
        <v>11</v>
      </c>
      <c r="T143" s="238">
        <f>MAX(N139,N141,N142,N143)</f>
        <v>32</v>
      </c>
    </row>
    <row r="144" spans="1:20" ht="15.75" hidden="1" thickBot="1">
      <c r="A144" s="172" t="s">
        <v>267</v>
      </c>
      <c r="B144" s="172" t="s">
        <v>270</v>
      </c>
      <c r="C144" s="5" t="str">
        <f t="shared" si="18"/>
        <v>REVENU LAURA</v>
      </c>
      <c r="D144" s="151" t="s">
        <v>22</v>
      </c>
      <c r="E144" s="151" t="s">
        <v>19</v>
      </c>
      <c r="F144" s="16">
        <f>'joueurs  '!F145</f>
        <v>40.1</v>
      </c>
      <c r="G144" s="71" t="s">
        <v>264</v>
      </c>
      <c r="H144" s="192">
        <v>514130362</v>
      </c>
      <c r="I144" s="141" t="str">
        <f t="shared" si="19"/>
        <v>F2</v>
      </c>
      <c r="J144" s="5">
        <f>'Feuille saisie score '!J145</f>
        <v>6</v>
      </c>
      <c r="K144" s="5">
        <f>'Feuille saisie score '!K145</f>
        <v>31</v>
      </c>
      <c r="L144" s="5">
        <f>'Feuille saisie score '!L145</f>
        <v>7</v>
      </c>
      <c r="M144" s="5">
        <f>'Feuille saisie score '!M145</f>
        <v>20</v>
      </c>
      <c r="N144" s="5">
        <f t="shared" si="20"/>
        <v>13</v>
      </c>
      <c r="R144" t="str">
        <f t="shared" si="21"/>
        <v/>
      </c>
    </row>
    <row r="145" spans="1:20" ht="15.75" thickBot="1">
      <c r="A145" s="174" t="s">
        <v>382</v>
      </c>
      <c r="B145" s="174" t="s">
        <v>383</v>
      </c>
      <c r="C145" s="5" t="str">
        <f t="shared" si="18"/>
        <v>PIERRE  HERVE</v>
      </c>
      <c r="D145" s="186" t="s">
        <v>9</v>
      </c>
      <c r="E145" s="157" t="s">
        <v>10</v>
      </c>
      <c r="F145" s="16">
        <f>'joueurs  '!F134</f>
        <v>17.5</v>
      </c>
      <c r="G145" s="169" t="s">
        <v>384</v>
      </c>
      <c r="H145" s="197" t="s">
        <v>385</v>
      </c>
      <c r="I145" s="141" t="str">
        <f t="shared" si="19"/>
        <v>H2</v>
      </c>
      <c r="J145" s="5">
        <f>'Feuille saisie score '!J134</f>
        <v>18</v>
      </c>
      <c r="K145" s="5">
        <f>'Feuille saisie score '!K134</f>
        <v>34</v>
      </c>
      <c r="L145" s="5">
        <f>'Feuille saisie score '!L134</f>
        <v>19</v>
      </c>
      <c r="M145" s="5">
        <f>'Feuille saisie score '!M134</f>
        <v>37</v>
      </c>
      <c r="N145" s="5">
        <f t="shared" si="20"/>
        <v>37</v>
      </c>
      <c r="P145" s="235" t="str">
        <f>G145</f>
        <v xml:space="preserve">CEPAC  </v>
      </c>
      <c r="Q145" s="228">
        <f>N145</f>
        <v>37</v>
      </c>
      <c r="R145" s="285">
        <f t="shared" si="21"/>
        <v>22</v>
      </c>
      <c r="S145" s="284" t="s">
        <v>499</v>
      </c>
      <c r="T145" s="238">
        <f>N145</f>
        <v>37</v>
      </c>
    </row>
    <row r="146" spans="1:20" ht="15.75" thickBot="1">
      <c r="A146" s="174" t="s">
        <v>333</v>
      </c>
      <c r="B146" s="174" t="s">
        <v>334</v>
      </c>
      <c r="C146" s="5" t="str">
        <f t="shared" si="18"/>
        <v>SOURIE Jean-Louis</v>
      </c>
      <c r="D146" s="190" t="s">
        <v>9</v>
      </c>
      <c r="E146" s="155" t="s">
        <v>10</v>
      </c>
      <c r="F146" s="16">
        <f>'joueurs  '!F155</f>
        <v>11.4</v>
      </c>
      <c r="G146" s="83" t="s">
        <v>335</v>
      </c>
      <c r="H146" s="192">
        <v>520481098</v>
      </c>
      <c r="I146" s="141" t="str">
        <f t="shared" si="19"/>
        <v>H1</v>
      </c>
      <c r="J146" s="5">
        <f>'Feuille saisie score '!J155</f>
        <v>20</v>
      </c>
      <c r="K146" s="5">
        <f>'Feuille saisie score '!K155</f>
        <v>32</v>
      </c>
      <c r="L146" s="5">
        <f>'Feuille saisie score '!L155</f>
        <v>21</v>
      </c>
      <c r="M146" s="5">
        <f>'Feuille saisie score '!M155</f>
        <v>32</v>
      </c>
      <c r="N146" s="5">
        <f t="shared" si="20"/>
        <v>41</v>
      </c>
      <c r="P146" s="235" t="str">
        <f>G146</f>
        <v xml:space="preserve">CEPAL  </v>
      </c>
      <c r="Q146" s="228">
        <f>N146</f>
        <v>41</v>
      </c>
      <c r="R146" s="285">
        <f t="shared" si="21"/>
        <v>19</v>
      </c>
      <c r="S146" s="284" t="s">
        <v>499</v>
      </c>
      <c r="T146" s="238">
        <f>N146</f>
        <v>41</v>
      </c>
    </row>
    <row r="147" spans="1:20">
      <c r="A147" s="172" t="s">
        <v>345</v>
      </c>
      <c r="B147" s="172" t="s">
        <v>166</v>
      </c>
      <c r="C147" s="5" t="str">
        <f t="shared" si="18"/>
        <v>BARROT MICHEL</v>
      </c>
      <c r="D147" s="186" t="s">
        <v>9</v>
      </c>
      <c r="E147" s="145" t="s">
        <v>10</v>
      </c>
      <c r="F147" s="16">
        <f>'joueurs  '!F10</f>
        <v>18.5</v>
      </c>
      <c r="G147" s="89" t="s">
        <v>341</v>
      </c>
      <c r="H147" s="192">
        <v>520164109</v>
      </c>
      <c r="I147" s="141" t="str">
        <f t="shared" si="19"/>
        <v>H2</v>
      </c>
      <c r="J147" s="5">
        <f>'Feuille saisie score '!J10</f>
        <v>15</v>
      </c>
      <c r="K147" s="5">
        <f>'Feuille saisie score '!K10</f>
        <v>30</v>
      </c>
      <c r="L147" s="5">
        <f>'Feuille saisie score '!L10</f>
        <v>15</v>
      </c>
      <c r="M147" s="5">
        <f>'Feuille saisie score '!M10</f>
        <v>32</v>
      </c>
      <c r="N147" s="5">
        <f t="shared" si="20"/>
        <v>30</v>
      </c>
      <c r="R147" s="238" t="str">
        <f t="shared" si="21"/>
        <v/>
      </c>
    </row>
    <row r="148" spans="1:20" ht="16.5" hidden="1" thickBot="1">
      <c r="A148" s="172" t="s">
        <v>324</v>
      </c>
      <c r="B148" s="172" t="s">
        <v>325</v>
      </c>
      <c r="C148" s="5" t="str">
        <f t="shared" si="18"/>
        <v>GRANDADAM Nancy</v>
      </c>
      <c r="D148" s="186" t="s">
        <v>9</v>
      </c>
      <c r="E148" s="144" t="s">
        <v>19</v>
      </c>
      <c r="F148" s="16">
        <f>'joueurs  '!F70</f>
        <v>38.799999999999997</v>
      </c>
      <c r="G148" s="35" t="s">
        <v>323</v>
      </c>
      <c r="H148" s="192">
        <v>48634275</v>
      </c>
      <c r="I148" s="141" t="str">
        <f t="shared" si="19"/>
        <v>F2</v>
      </c>
      <c r="J148" s="5">
        <f>'Feuille saisie score '!J70</f>
        <v>17</v>
      </c>
      <c r="K148" s="5">
        <f>'Feuille saisie score '!K70</f>
        <v>51</v>
      </c>
      <c r="L148" s="5">
        <f>'Feuille saisie score '!L70</f>
        <v>12</v>
      </c>
      <c r="M148" s="5">
        <f>'Feuille saisie score '!M70</f>
        <v>35</v>
      </c>
      <c r="N148" s="5">
        <f t="shared" si="20"/>
        <v>29</v>
      </c>
      <c r="P148" s="235"/>
      <c r="Q148" s="228"/>
      <c r="R148" s="240"/>
    </row>
    <row r="149" spans="1:20">
      <c r="A149" s="172" t="s">
        <v>357</v>
      </c>
      <c r="B149" s="172" t="s">
        <v>358</v>
      </c>
      <c r="C149" s="5" t="str">
        <f t="shared" si="18"/>
        <v>BEAUDOUIN ROMAIN</v>
      </c>
      <c r="D149" s="186" t="s">
        <v>9</v>
      </c>
      <c r="E149" s="145" t="s">
        <v>10</v>
      </c>
      <c r="F149" s="16">
        <f>'joueurs  '!F15</f>
        <v>17.5</v>
      </c>
      <c r="G149" s="89" t="s">
        <v>341</v>
      </c>
      <c r="H149" s="192">
        <v>542293250</v>
      </c>
      <c r="I149" s="141" t="str">
        <f t="shared" si="19"/>
        <v>H2</v>
      </c>
      <c r="J149" s="5">
        <f>'Feuille saisie score '!J15</f>
        <v>14</v>
      </c>
      <c r="K149" s="5">
        <f>'Feuille saisie score '!K15</f>
        <v>30</v>
      </c>
      <c r="L149" s="5">
        <f>'Feuille saisie score '!L15</f>
        <v>12</v>
      </c>
      <c r="M149" s="5">
        <f>'Feuille saisie score '!M15</f>
        <v>29</v>
      </c>
      <c r="N149" s="5">
        <f t="shared" si="20"/>
        <v>26</v>
      </c>
      <c r="R149" s="238" t="str">
        <f t="shared" ref="R149:R154" si="22">IF(Q149="","",RANK(Q149,$Q$3:$Q$170,0))</f>
        <v/>
      </c>
    </row>
    <row r="150" spans="1:20" ht="15.75" hidden="1">
      <c r="A150" s="175" t="s">
        <v>105</v>
      </c>
      <c r="B150" s="175" t="s">
        <v>106</v>
      </c>
      <c r="C150" s="5" t="str">
        <f t="shared" si="18"/>
        <v>SAUVAIRE Christophe</v>
      </c>
      <c r="D150" s="142" t="s">
        <v>22</v>
      </c>
      <c r="E150" s="142" t="s">
        <v>10</v>
      </c>
      <c r="F150" s="16">
        <f>'joueurs  '!F151</f>
        <v>10.7</v>
      </c>
      <c r="G150" s="86" t="s">
        <v>78</v>
      </c>
      <c r="H150" s="193">
        <v>545216079</v>
      </c>
      <c r="I150" s="141" t="str">
        <f t="shared" si="19"/>
        <v>H1</v>
      </c>
      <c r="J150" s="5">
        <f>'Feuille saisie score '!J151</f>
        <v>20</v>
      </c>
      <c r="K150" s="5">
        <f>'Feuille saisie score '!K151</f>
        <v>31</v>
      </c>
      <c r="L150" s="5">
        <f>'Feuille saisie score '!L151</f>
        <v>23</v>
      </c>
      <c r="M150" s="5">
        <f>'Feuille saisie score '!M151</f>
        <v>37</v>
      </c>
      <c r="N150" s="5">
        <f t="shared" si="20"/>
        <v>43</v>
      </c>
      <c r="R150" t="str">
        <f t="shared" si="22"/>
        <v/>
      </c>
    </row>
    <row r="151" spans="1:20" ht="15.75" hidden="1">
      <c r="A151" s="180" t="s">
        <v>187</v>
      </c>
      <c r="B151" s="180" t="s">
        <v>188</v>
      </c>
      <c r="C151" s="5" t="str">
        <f t="shared" ref="C151:C170" si="23">A151&amp;" "&amp;B151</f>
        <v>DESMARAIS CATHERINE</v>
      </c>
      <c r="D151" s="187" t="s">
        <v>9</v>
      </c>
      <c r="E151" s="148" t="s">
        <v>19</v>
      </c>
      <c r="F151" s="16">
        <f>'joueurs  '!F53</f>
        <v>16</v>
      </c>
      <c r="G151" s="80" t="s">
        <v>190</v>
      </c>
      <c r="H151" s="204">
        <v>46233087</v>
      </c>
      <c r="I151" s="141" t="str">
        <f t="shared" ref="I151:I170" si="24">IF(E151="H",IF(F151&lt;15.5,"H1",IF(F151&lt;24.5,"H2","H3")),IF(E151="F",IF(F151&lt;24.5,"F1","F2"),""))</f>
        <v>F1</v>
      </c>
      <c r="J151" s="5">
        <f>'Feuille saisie score '!J53</f>
        <v>8</v>
      </c>
      <c r="K151" s="5">
        <f>'Feuille saisie score '!K53</f>
        <v>18</v>
      </c>
      <c r="L151" s="5">
        <f>'Feuille saisie score '!L53</f>
        <v>18</v>
      </c>
      <c r="M151" s="5">
        <f>'Feuille saisie score '!M53</f>
        <v>33</v>
      </c>
      <c r="N151" s="5">
        <f t="shared" ref="N151:N170" si="25">J151+L151</f>
        <v>26</v>
      </c>
      <c r="R151" s="239" t="str">
        <f t="shared" si="22"/>
        <v/>
      </c>
    </row>
    <row r="152" spans="1:20">
      <c r="A152" s="172" t="s">
        <v>349</v>
      </c>
      <c r="B152" s="172" t="s">
        <v>350</v>
      </c>
      <c r="C152" s="5" t="str">
        <f t="shared" si="23"/>
        <v>BOUDON PIERRE</v>
      </c>
      <c r="D152" s="186" t="s">
        <v>9</v>
      </c>
      <c r="E152" s="145" t="s">
        <v>10</v>
      </c>
      <c r="F152" s="16">
        <f>'joueurs  '!F20</f>
        <v>13</v>
      </c>
      <c r="G152" s="89" t="s">
        <v>341</v>
      </c>
      <c r="H152" s="192">
        <v>43937161</v>
      </c>
      <c r="I152" s="141" t="str">
        <f t="shared" si="24"/>
        <v>H1</v>
      </c>
      <c r="J152" s="5">
        <f>'Feuille saisie score '!J20</f>
        <v>17</v>
      </c>
      <c r="K152" s="5">
        <f>'Feuille saisie score '!K20</f>
        <v>29</v>
      </c>
      <c r="L152" s="5">
        <f>'Feuille saisie score '!L20</f>
        <v>18</v>
      </c>
      <c r="M152" s="5">
        <f>'Feuille saisie score '!M20</f>
        <v>29</v>
      </c>
      <c r="N152" s="5">
        <f t="shared" si="25"/>
        <v>35</v>
      </c>
      <c r="R152" s="238" t="str">
        <f t="shared" si="22"/>
        <v/>
      </c>
    </row>
    <row r="153" spans="1:20">
      <c r="A153" s="172" t="s">
        <v>362</v>
      </c>
      <c r="B153" s="172" t="s">
        <v>237</v>
      </c>
      <c r="C153" s="5" t="str">
        <f t="shared" si="23"/>
        <v>DELWASSE NICOLAS</v>
      </c>
      <c r="D153" s="186" t="s">
        <v>9</v>
      </c>
      <c r="E153" s="145" t="s">
        <v>10</v>
      </c>
      <c r="F153" s="16">
        <f>'joueurs  '!F48</f>
        <v>18.399999999999999</v>
      </c>
      <c r="G153" s="89" t="s">
        <v>341</v>
      </c>
      <c r="H153" s="192">
        <v>541157186</v>
      </c>
      <c r="I153" s="141" t="str">
        <f t="shared" si="24"/>
        <v>H2</v>
      </c>
      <c r="J153" s="5">
        <f>'Feuille saisie score '!J48</f>
        <v>21</v>
      </c>
      <c r="K153" s="5">
        <f>'Feuille saisie score '!K48</f>
        <v>39</v>
      </c>
      <c r="L153" s="5">
        <f>'Feuille saisie score '!L48</f>
        <v>15</v>
      </c>
      <c r="M153" s="5">
        <f>'Feuille saisie score '!M48</f>
        <v>32</v>
      </c>
      <c r="N153" s="5">
        <f t="shared" si="25"/>
        <v>36</v>
      </c>
      <c r="R153" s="238" t="str">
        <f t="shared" si="22"/>
        <v/>
      </c>
    </row>
    <row r="154" spans="1:20" hidden="1">
      <c r="A154" s="184" t="s">
        <v>377</v>
      </c>
      <c r="B154" s="184" t="s">
        <v>381</v>
      </c>
      <c r="C154" s="5" t="str">
        <f t="shared" si="23"/>
        <v xml:space="preserve">SIMONIN PATRICK </v>
      </c>
      <c r="D154" s="156" t="s">
        <v>22</v>
      </c>
      <c r="E154" s="156" t="s">
        <v>10</v>
      </c>
      <c r="F154" s="16" t="e">
        <f>'joueurs  '!#REF!</f>
        <v>#REF!</v>
      </c>
      <c r="G154" s="90" t="s">
        <v>365</v>
      </c>
      <c r="H154" s="207">
        <v>524945071</v>
      </c>
      <c r="I154" s="141" t="e">
        <f t="shared" si="24"/>
        <v>#REF!</v>
      </c>
      <c r="J154" s="5" t="e">
        <f>'Feuille saisie score '!#REF!</f>
        <v>#REF!</v>
      </c>
      <c r="K154" s="5" t="e">
        <f>'Feuille saisie score '!#REF!</f>
        <v>#REF!</v>
      </c>
      <c r="L154" s="5" t="e">
        <f>'Feuille saisie score '!#REF!</f>
        <v>#REF!</v>
      </c>
      <c r="M154" s="5" t="e">
        <f>'Feuille saisie score '!#REF!</f>
        <v>#REF!</v>
      </c>
      <c r="N154" s="5" t="e">
        <f t="shared" si="25"/>
        <v>#REF!</v>
      </c>
      <c r="R154" t="str">
        <f t="shared" si="22"/>
        <v/>
      </c>
    </row>
    <row r="155" spans="1:20" ht="16.5" hidden="1" thickBot="1">
      <c r="A155" s="172" t="s">
        <v>339</v>
      </c>
      <c r="B155" s="172" t="s">
        <v>265</v>
      </c>
      <c r="C155" s="5" t="str">
        <f t="shared" si="23"/>
        <v>PARISSE AGNES</v>
      </c>
      <c r="D155" s="186" t="s">
        <v>9</v>
      </c>
      <c r="E155" s="157" t="s">
        <v>19</v>
      </c>
      <c r="F155" s="16">
        <f>'joueurs  '!F125</f>
        <v>23</v>
      </c>
      <c r="G155" s="169" t="s">
        <v>384</v>
      </c>
      <c r="H155" s="197" t="s">
        <v>386</v>
      </c>
      <c r="I155" s="141" t="str">
        <f t="shared" si="24"/>
        <v>F1</v>
      </c>
      <c r="J155" s="5">
        <f>'Feuille saisie score '!J125</f>
        <v>8</v>
      </c>
      <c r="K155" s="5">
        <f>'Feuille saisie score '!K125</f>
        <v>25</v>
      </c>
      <c r="L155" s="5">
        <f>'Feuille saisie score '!L125</f>
        <v>10</v>
      </c>
      <c r="M155" s="5">
        <f>'Feuille saisie score '!M125</f>
        <v>25</v>
      </c>
      <c r="N155" s="5">
        <f t="shared" si="25"/>
        <v>18</v>
      </c>
      <c r="P155" s="235"/>
      <c r="Q155" s="228"/>
      <c r="R155" s="240"/>
    </row>
    <row r="156" spans="1:20">
      <c r="A156" s="172" t="s">
        <v>356</v>
      </c>
      <c r="B156" s="172" t="s">
        <v>268</v>
      </c>
      <c r="C156" s="5" t="str">
        <f t="shared" si="23"/>
        <v>DESHAYES SYLVAIN</v>
      </c>
      <c r="D156" s="186" t="s">
        <v>9</v>
      </c>
      <c r="E156" s="145" t="s">
        <v>10</v>
      </c>
      <c r="F156" s="16">
        <f>'joueurs  '!F52</f>
        <v>26.1</v>
      </c>
      <c r="G156" s="89" t="s">
        <v>341</v>
      </c>
      <c r="H156" s="192">
        <v>528596227</v>
      </c>
      <c r="I156" s="141" t="str">
        <f t="shared" si="24"/>
        <v>H3</v>
      </c>
      <c r="J156" s="5">
        <f>'Feuille saisie score '!J52</f>
        <v>15</v>
      </c>
      <c r="K156" s="5">
        <f>'Feuille saisie score '!K52</f>
        <v>38</v>
      </c>
      <c r="L156" s="5">
        <f>'Feuille saisie score '!L52</f>
        <v>8</v>
      </c>
      <c r="M156" s="5">
        <f>'Feuille saisie score '!M52</f>
        <v>29</v>
      </c>
      <c r="N156" s="5">
        <f t="shared" si="25"/>
        <v>23</v>
      </c>
      <c r="R156" s="238" t="str">
        <f t="shared" ref="R156:R168" si="26">IF(Q156="","",RANK(Q156,$Q$3:$Q$170,0))</f>
        <v/>
      </c>
    </row>
    <row r="157" spans="1:20">
      <c r="A157" s="172" t="s">
        <v>342</v>
      </c>
      <c r="B157" s="172" t="s">
        <v>343</v>
      </c>
      <c r="C157" s="5" t="str">
        <f t="shared" si="23"/>
        <v>FRANCHI ANTOINE</v>
      </c>
      <c r="D157" s="186" t="s">
        <v>9</v>
      </c>
      <c r="E157" s="145" t="s">
        <v>10</v>
      </c>
      <c r="F157" s="16">
        <f>'joueurs  '!F64</f>
        <v>21.5</v>
      </c>
      <c r="G157" s="89" t="s">
        <v>341</v>
      </c>
      <c r="H157" s="192">
        <v>519009066</v>
      </c>
      <c r="I157" s="141" t="str">
        <f t="shared" si="24"/>
        <v>H2</v>
      </c>
      <c r="J157" s="5">
        <f>'Feuille saisie score '!J64</f>
        <v>15</v>
      </c>
      <c r="K157" s="5">
        <f>'Feuille saisie score '!K64</f>
        <v>36</v>
      </c>
      <c r="L157" s="5">
        <f>'Feuille saisie score '!L64</f>
        <v>18</v>
      </c>
      <c r="M157" s="5">
        <f>'Feuille saisie score '!M64</f>
        <v>40</v>
      </c>
      <c r="N157" s="5">
        <f t="shared" si="25"/>
        <v>33</v>
      </c>
      <c r="R157" s="238" t="str">
        <f t="shared" si="26"/>
        <v/>
      </c>
    </row>
    <row r="158" spans="1:20">
      <c r="A158" s="172" t="s">
        <v>344</v>
      </c>
      <c r="B158" s="172" t="s">
        <v>222</v>
      </c>
      <c r="C158" s="5" t="str">
        <f t="shared" si="23"/>
        <v>LEIBMANN LAURENT</v>
      </c>
      <c r="D158" s="186" t="s">
        <v>9</v>
      </c>
      <c r="E158" s="145" t="s">
        <v>10</v>
      </c>
      <c r="F158" s="16">
        <f>'joueurs  '!F97</f>
        <v>19.3</v>
      </c>
      <c r="G158" s="89" t="s">
        <v>341</v>
      </c>
      <c r="H158" s="192">
        <v>47203021</v>
      </c>
      <c r="I158" s="141" t="str">
        <f t="shared" si="24"/>
        <v>H2</v>
      </c>
      <c r="J158" s="5">
        <f>'Feuille saisie score '!J97</f>
        <v>16</v>
      </c>
      <c r="K158" s="5">
        <f>'Feuille saisie score '!K97</f>
        <v>35</v>
      </c>
      <c r="L158" s="5">
        <f>'Feuille saisie score '!L97</f>
        <v>10</v>
      </c>
      <c r="M158" s="5">
        <f>'Feuille saisie score '!M97</f>
        <v>28</v>
      </c>
      <c r="N158" s="5">
        <f t="shared" si="25"/>
        <v>26</v>
      </c>
      <c r="R158" s="238" t="str">
        <f t="shared" si="26"/>
        <v/>
      </c>
    </row>
    <row r="159" spans="1:20">
      <c r="A159" s="174" t="s">
        <v>339</v>
      </c>
      <c r="B159" s="174" t="s">
        <v>340</v>
      </c>
      <c r="C159" s="5" t="str">
        <f t="shared" si="23"/>
        <v>PARISSE JEAN-LOUIS</v>
      </c>
      <c r="D159" s="186" t="s">
        <v>9</v>
      </c>
      <c r="E159" s="145" t="s">
        <v>10</v>
      </c>
      <c r="F159" s="16">
        <f>'joueurs  '!F124</f>
        <v>16</v>
      </c>
      <c r="G159" s="89" t="s">
        <v>341</v>
      </c>
      <c r="H159" s="192">
        <v>44719097</v>
      </c>
      <c r="I159" s="141" t="str">
        <f t="shared" si="24"/>
        <v>H2</v>
      </c>
      <c r="J159" s="5">
        <f>'Feuille saisie score '!J124</f>
        <v>12</v>
      </c>
      <c r="K159" s="5">
        <f>'Feuille saisie score '!K124</f>
        <v>24</v>
      </c>
      <c r="L159" s="5">
        <f>'Feuille saisie score '!L124</f>
        <v>21</v>
      </c>
      <c r="M159" s="5">
        <f>'Feuille saisie score '!M124</f>
        <v>37</v>
      </c>
      <c r="N159" s="5">
        <f t="shared" si="25"/>
        <v>33</v>
      </c>
      <c r="R159" s="238" t="str">
        <f t="shared" si="26"/>
        <v/>
      </c>
    </row>
    <row r="160" spans="1:20">
      <c r="A160" s="172" t="s">
        <v>359</v>
      </c>
      <c r="B160" s="172" t="s">
        <v>159</v>
      </c>
      <c r="C160" s="5" t="str">
        <f t="shared" si="23"/>
        <v>PEAULT FRANCK</v>
      </c>
      <c r="D160" s="186" t="s">
        <v>9</v>
      </c>
      <c r="E160" s="145" t="s">
        <v>10</v>
      </c>
      <c r="F160" s="16">
        <f>'joueurs  '!F128</f>
        <v>8.4</v>
      </c>
      <c r="G160" s="89" t="s">
        <v>341</v>
      </c>
      <c r="H160" s="192">
        <v>521429152</v>
      </c>
      <c r="I160" s="141" t="str">
        <f t="shared" si="24"/>
        <v>H1</v>
      </c>
      <c r="J160" s="5">
        <f>'Feuille saisie score '!J128</f>
        <v>19</v>
      </c>
      <c r="K160" s="5">
        <f>'Feuille saisie score '!K128</f>
        <v>30</v>
      </c>
      <c r="L160" s="5">
        <f>'Feuille saisie score '!L128</f>
        <v>25</v>
      </c>
      <c r="M160" s="5">
        <f>'Feuille saisie score '!M128</f>
        <v>35</v>
      </c>
      <c r="N160" s="5">
        <f t="shared" si="25"/>
        <v>44</v>
      </c>
      <c r="R160" s="238" t="str">
        <f t="shared" si="26"/>
        <v/>
      </c>
    </row>
    <row r="161" spans="1:20" ht="15.75" thickBot="1">
      <c r="A161" s="172" t="s">
        <v>351</v>
      </c>
      <c r="B161" s="172" t="s">
        <v>346</v>
      </c>
      <c r="C161" s="5" t="str">
        <f t="shared" si="23"/>
        <v>REYJAL THIERRY</v>
      </c>
      <c r="D161" s="186" t="s">
        <v>9</v>
      </c>
      <c r="E161" s="145" t="s">
        <v>10</v>
      </c>
      <c r="F161" s="16">
        <f>'joueurs  '!F146</f>
        <v>27.2</v>
      </c>
      <c r="G161" s="89" t="s">
        <v>341</v>
      </c>
      <c r="H161" s="192">
        <v>520733191</v>
      </c>
      <c r="I161" s="141" t="str">
        <f t="shared" si="24"/>
        <v>H3</v>
      </c>
      <c r="J161" s="5">
        <f>'Feuille saisie score '!J146</f>
        <v>14</v>
      </c>
      <c r="K161" s="5">
        <f>'Feuille saisie score '!K146</f>
        <v>42</v>
      </c>
      <c r="L161" s="5">
        <f>'Feuille saisie score '!L146</f>
        <v>9</v>
      </c>
      <c r="M161" s="5">
        <f>'Feuille saisie score '!M146</f>
        <v>31</v>
      </c>
      <c r="N161" s="5">
        <f t="shared" si="25"/>
        <v>23</v>
      </c>
      <c r="R161" s="238" t="str">
        <f t="shared" si="26"/>
        <v/>
      </c>
    </row>
    <row r="162" spans="1:20" ht="16.5" hidden="1" thickBot="1">
      <c r="A162" s="172" t="s">
        <v>352</v>
      </c>
      <c r="B162" s="172" t="s">
        <v>353</v>
      </c>
      <c r="C162" s="5" t="str">
        <f t="shared" si="23"/>
        <v>GROLLEAU ANNE-CECILE</v>
      </c>
      <c r="D162" s="186" t="s">
        <v>9</v>
      </c>
      <c r="E162" s="145" t="s">
        <v>19</v>
      </c>
      <c r="F162" s="16">
        <f>'joueurs  '!F72</f>
        <v>27.3</v>
      </c>
      <c r="G162" s="89" t="s">
        <v>341</v>
      </c>
      <c r="H162" s="192">
        <v>537852012</v>
      </c>
      <c r="I162" s="141" t="str">
        <f t="shared" si="24"/>
        <v>F2</v>
      </c>
      <c r="J162" s="5">
        <f>'Feuille saisie score '!J72</f>
        <v>16</v>
      </c>
      <c r="K162" s="5">
        <f>'Feuille saisie score '!K72</f>
        <v>38</v>
      </c>
      <c r="L162" s="5">
        <f>'Feuille saisie score '!L72</f>
        <v>15</v>
      </c>
      <c r="M162" s="5">
        <f>'Feuille saisie score '!M72</f>
        <v>40</v>
      </c>
      <c r="N162" s="5">
        <f t="shared" si="25"/>
        <v>31</v>
      </c>
      <c r="R162" s="239" t="str">
        <f t="shared" si="26"/>
        <v/>
      </c>
    </row>
    <row r="163" spans="1:20" ht="15.75" thickBot="1">
      <c r="A163" s="172" t="s">
        <v>354</v>
      </c>
      <c r="B163" s="172" t="s">
        <v>355</v>
      </c>
      <c r="C163" s="5" t="str">
        <f t="shared" si="23"/>
        <v>RICHARD PASCAL</v>
      </c>
      <c r="D163" s="186" t="s">
        <v>9</v>
      </c>
      <c r="E163" s="145" t="s">
        <v>10</v>
      </c>
      <c r="F163" s="16">
        <f>'joueurs  '!F147</f>
        <v>27.6</v>
      </c>
      <c r="G163" s="89" t="s">
        <v>341</v>
      </c>
      <c r="H163" s="192">
        <v>516473060</v>
      </c>
      <c r="I163" s="141" t="str">
        <f t="shared" si="24"/>
        <v>H3</v>
      </c>
      <c r="J163" s="5">
        <f>'Feuille saisie score '!J147</f>
        <v>10</v>
      </c>
      <c r="K163" s="5">
        <f>'Feuille saisie score '!K147</f>
        <v>32</v>
      </c>
      <c r="L163" s="5">
        <f>'Feuille saisie score '!L147</f>
        <v>9</v>
      </c>
      <c r="M163" s="5">
        <f>'Feuille saisie score '!M147</f>
        <v>33</v>
      </c>
      <c r="N163" s="5">
        <f t="shared" si="25"/>
        <v>19</v>
      </c>
      <c r="P163" s="235" t="str">
        <f>G163</f>
        <v xml:space="preserve">NATIXIS  </v>
      </c>
      <c r="Q163" s="228">
        <f>SUM(LARGE((N147,N149,N152,N153,N156,N157,N158,N159,N160,N161,N163),{1;2;3}))</f>
        <v>115</v>
      </c>
      <c r="R163" s="285">
        <f t="shared" si="26"/>
        <v>3</v>
      </c>
      <c r="T163" s="238">
        <f>MAX(N147,N149,N152,N153,N156,N157,N158,N159,N160,N161,N163)</f>
        <v>44</v>
      </c>
    </row>
    <row r="164" spans="1:20">
      <c r="A164" s="172" t="s">
        <v>247</v>
      </c>
      <c r="B164" s="172" t="s">
        <v>248</v>
      </c>
      <c r="C164" s="5" t="str">
        <f t="shared" si="23"/>
        <v>CAILLAT Pierre Yves</v>
      </c>
      <c r="D164" s="186" t="s">
        <v>9</v>
      </c>
      <c r="E164" s="150" t="s">
        <v>10</v>
      </c>
      <c r="F164" s="16">
        <f>'joueurs  '!F27</f>
        <v>24.3</v>
      </c>
      <c r="G164" s="66" t="s">
        <v>244</v>
      </c>
      <c r="H164" s="201">
        <v>217085</v>
      </c>
      <c r="I164" s="141" t="str">
        <f t="shared" si="24"/>
        <v>H2</v>
      </c>
      <c r="J164" s="5">
        <f>'Feuille saisie score '!J27</f>
        <v>12</v>
      </c>
      <c r="K164" s="5">
        <f>'Feuille saisie score '!K27</f>
        <v>30</v>
      </c>
      <c r="L164" s="5">
        <f>'Feuille saisie score '!L27</f>
        <v>12</v>
      </c>
      <c r="M164" s="5">
        <f>'Feuille saisie score '!M27</f>
        <v>30</v>
      </c>
      <c r="N164" s="5">
        <f t="shared" si="25"/>
        <v>24</v>
      </c>
      <c r="R164" s="238" t="str">
        <f t="shared" si="26"/>
        <v/>
      </c>
    </row>
    <row r="165" spans="1:20">
      <c r="A165" s="172" t="s">
        <v>249</v>
      </c>
      <c r="B165" s="172" t="s">
        <v>250</v>
      </c>
      <c r="C165" s="5" t="str">
        <f t="shared" si="23"/>
        <v>CORDIER Matthieu</v>
      </c>
      <c r="D165" s="186" t="s">
        <v>9</v>
      </c>
      <c r="E165" s="150" t="s">
        <v>10</v>
      </c>
      <c r="F165" s="16">
        <f>'joueurs  '!F34</f>
        <v>3.2</v>
      </c>
      <c r="G165" s="66" t="s">
        <v>244</v>
      </c>
      <c r="H165" s="201">
        <v>43346122</v>
      </c>
      <c r="I165" s="141" t="str">
        <f t="shared" si="24"/>
        <v>H1</v>
      </c>
      <c r="J165" s="5">
        <f>'Feuille saisie score '!J34</f>
        <v>26</v>
      </c>
      <c r="K165" s="5">
        <f>'Feuille saisie score '!K34</f>
        <v>30</v>
      </c>
      <c r="L165" s="5">
        <f>'Feuille saisie score '!L34</f>
        <v>22</v>
      </c>
      <c r="M165" s="5">
        <f>'Feuille saisie score '!M34</f>
        <v>25</v>
      </c>
      <c r="N165" s="15">
        <f t="shared" si="25"/>
        <v>48</v>
      </c>
      <c r="R165" s="238" t="str">
        <f t="shared" si="26"/>
        <v/>
      </c>
    </row>
    <row r="166" spans="1:20">
      <c r="A166" s="172" t="s">
        <v>245</v>
      </c>
      <c r="B166" s="172" t="s">
        <v>246</v>
      </c>
      <c r="C166" s="5" t="str">
        <f t="shared" si="23"/>
        <v>GAMBILLO Franco</v>
      </c>
      <c r="D166" s="186" t="s">
        <v>9</v>
      </c>
      <c r="E166" s="150" t="s">
        <v>10</v>
      </c>
      <c r="F166" s="16">
        <f>'joueurs  '!F65</f>
        <v>19.2</v>
      </c>
      <c r="G166" s="66" t="s">
        <v>244</v>
      </c>
      <c r="H166" s="192">
        <v>521918187</v>
      </c>
      <c r="I166" s="141" t="str">
        <f t="shared" si="24"/>
        <v>H2</v>
      </c>
      <c r="J166" s="5">
        <f>'Feuille saisie score '!J65</f>
        <v>20</v>
      </c>
      <c r="K166" s="5">
        <f>'Feuille saisie score '!K65</f>
        <v>39</v>
      </c>
      <c r="L166" s="5">
        <f>'Feuille saisie score '!L65</f>
        <v>17</v>
      </c>
      <c r="M166" s="5">
        <f>'Feuille saisie score '!M65</f>
        <v>35</v>
      </c>
      <c r="N166" s="15">
        <f t="shared" si="25"/>
        <v>37</v>
      </c>
      <c r="R166" s="238" t="str">
        <f t="shared" si="26"/>
        <v/>
      </c>
    </row>
    <row r="167" spans="1:20" ht="15.75" thickBot="1">
      <c r="A167" s="174" t="s">
        <v>243</v>
      </c>
      <c r="B167" s="174" t="s">
        <v>64</v>
      </c>
      <c r="C167" s="5" t="str">
        <f t="shared" si="23"/>
        <v>LAMOUR Eric</v>
      </c>
      <c r="D167" s="186" t="s">
        <v>9</v>
      </c>
      <c r="E167" s="150" t="s">
        <v>10</v>
      </c>
      <c r="F167" s="16">
        <f>'joueurs  '!F90</f>
        <v>13.6</v>
      </c>
      <c r="G167" s="66" t="s">
        <v>244</v>
      </c>
      <c r="H167" s="192">
        <v>44214097</v>
      </c>
      <c r="I167" s="141" t="str">
        <f t="shared" si="24"/>
        <v>H1</v>
      </c>
      <c r="J167" s="5">
        <f>'Feuille saisie score '!J90</f>
        <v>14</v>
      </c>
      <c r="K167" s="5">
        <f>'Feuille saisie score '!K90</f>
        <v>27</v>
      </c>
      <c r="L167" s="5">
        <f>'Feuille saisie score '!L90</f>
        <v>18</v>
      </c>
      <c r="M167" s="5">
        <f>'Feuille saisie score '!M90</f>
        <v>31</v>
      </c>
      <c r="N167" s="36">
        <f t="shared" si="25"/>
        <v>32</v>
      </c>
      <c r="R167" s="238" t="str">
        <f t="shared" si="26"/>
        <v/>
      </c>
    </row>
    <row r="168" spans="1:20" ht="19.5" thickBot="1">
      <c r="A168" s="172" t="s">
        <v>251</v>
      </c>
      <c r="B168" s="172" t="s">
        <v>44</v>
      </c>
      <c r="C168" s="5" t="str">
        <f t="shared" si="23"/>
        <v>POULALION Fabrice</v>
      </c>
      <c r="D168" s="186" t="s">
        <v>9</v>
      </c>
      <c r="E168" s="150" t="s">
        <v>10</v>
      </c>
      <c r="F168" s="16">
        <f>'joueurs  '!F135</f>
        <v>15</v>
      </c>
      <c r="G168" s="66" t="s">
        <v>244</v>
      </c>
      <c r="H168" s="201">
        <v>522013330</v>
      </c>
      <c r="I168" s="141" t="str">
        <f t="shared" si="24"/>
        <v>H1</v>
      </c>
      <c r="J168" s="5">
        <f>'Feuille saisie score '!J135</f>
        <v>17</v>
      </c>
      <c r="K168" s="5">
        <f>'Feuille saisie score '!K135</f>
        <v>30</v>
      </c>
      <c r="L168" s="5">
        <f>'Feuille saisie score '!L135</f>
        <v>19</v>
      </c>
      <c r="M168" s="5">
        <f>'Feuille saisie score '!M135</f>
        <v>34</v>
      </c>
      <c r="N168" s="15">
        <f t="shared" si="25"/>
        <v>36</v>
      </c>
      <c r="O168" s="331" t="s">
        <v>562</v>
      </c>
      <c r="P168" s="235" t="str">
        <f>G168</f>
        <v xml:space="preserve">PALATINE  </v>
      </c>
      <c r="Q168" s="228">
        <f>SUM(LARGE((N163,N164,N165,N166,N167,N168),{1;2;3}))</f>
        <v>121</v>
      </c>
      <c r="R168" s="285">
        <f t="shared" si="26"/>
        <v>1</v>
      </c>
      <c r="S168" t="s">
        <v>563</v>
      </c>
      <c r="T168" s="238">
        <f>MAX(N163,N164,N165,N166,N167,N168)</f>
        <v>48</v>
      </c>
    </row>
    <row r="169" spans="1:20" ht="16.5" hidden="1" thickBot="1">
      <c r="A169" s="172" t="s">
        <v>347</v>
      </c>
      <c r="B169" s="172" t="s">
        <v>348</v>
      </c>
      <c r="C169" s="5" t="str">
        <f t="shared" si="23"/>
        <v>REIS NATHALIE</v>
      </c>
      <c r="D169" s="186" t="s">
        <v>9</v>
      </c>
      <c r="E169" s="145" t="s">
        <v>19</v>
      </c>
      <c r="F169" s="16">
        <f>'joueurs  '!F141</f>
        <v>43.4</v>
      </c>
      <c r="G169" s="89" t="s">
        <v>341</v>
      </c>
      <c r="H169" s="192">
        <v>43027342</v>
      </c>
      <c r="I169" s="141" t="str">
        <f t="shared" si="24"/>
        <v>F2</v>
      </c>
      <c r="J169" s="5">
        <f>'Feuille saisie score '!J141</f>
        <v>8</v>
      </c>
      <c r="K169" s="5">
        <f>'Feuille saisie score '!K141</f>
        <v>38</v>
      </c>
      <c r="L169" s="5">
        <f>'Feuille saisie score '!L141</f>
        <v>3</v>
      </c>
      <c r="M169" s="5">
        <f>'Feuille saisie score '!M141</f>
        <v>30</v>
      </c>
      <c r="N169" s="5">
        <f t="shared" si="25"/>
        <v>11</v>
      </c>
      <c r="P169" s="235"/>
      <c r="Q169" s="228"/>
      <c r="R169" s="240"/>
    </row>
    <row r="170" spans="1:20" ht="15.75" thickBot="1">
      <c r="A170" s="174" t="s">
        <v>336</v>
      </c>
      <c r="B170" s="174" t="s">
        <v>337</v>
      </c>
      <c r="C170" s="5" t="str">
        <f t="shared" si="23"/>
        <v>LEGROS DANIEL</v>
      </c>
      <c r="D170" s="186" t="s">
        <v>9</v>
      </c>
      <c r="E170" s="97" t="s">
        <v>10</v>
      </c>
      <c r="F170" s="16">
        <f>'joueurs  '!F96</f>
        <v>20.5</v>
      </c>
      <c r="G170" s="86" t="s">
        <v>338</v>
      </c>
      <c r="H170" s="192">
        <v>520245343</v>
      </c>
      <c r="I170" s="141" t="str">
        <f t="shared" si="24"/>
        <v>H2</v>
      </c>
      <c r="J170" s="5">
        <f>'Feuille saisie score '!J96</f>
        <v>10</v>
      </c>
      <c r="K170" s="5">
        <f>'Feuille saisie score '!K96</f>
        <v>27</v>
      </c>
      <c r="L170" s="5">
        <f>'Feuille saisie score '!L96</f>
        <v>14</v>
      </c>
      <c r="M170" s="5">
        <f>'Feuille saisie score '!M96</f>
        <v>33</v>
      </c>
      <c r="N170" s="5">
        <f t="shared" si="25"/>
        <v>24</v>
      </c>
      <c r="P170" s="235" t="str">
        <f>G170</f>
        <v xml:space="preserve">TURBO BPCE  </v>
      </c>
      <c r="Q170" s="228">
        <f>N170</f>
        <v>24</v>
      </c>
      <c r="R170" s="285">
        <f>IF(Q170="","",RANK(Q170,$Q$3:$Q$170,0))</f>
        <v>25</v>
      </c>
      <c r="S170" s="284" t="s">
        <v>499</v>
      </c>
      <c r="T170" s="238">
        <f>N170</f>
        <v>24</v>
      </c>
    </row>
    <row r="172" spans="1:20" ht="18.75">
      <c r="O172" s="331" t="s">
        <v>562</v>
      </c>
      <c r="P172" t="s">
        <v>561</v>
      </c>
    </row>
  </sheetData>
  <autoFilter ref="A2:N170">
    <filterColumn colId="3">
      <filters>
        <filter val="R"/>
        <filter val="S"/>
      </filters>
    </filterColumn>
    <filterColumn colId="4">
      <filters>
        <filter val="H"/>
      </filters>
    </filterColumn>
    <sortState ref="A3:N184">
      <sortCondition ref="G2:G184"/>
    </sortState>
  </autoFilter>
  <mergeCells count="1">
    <mergeCell ref="C1:G1"/>
  </mergeCells>
  <conditionalFormatting sqref="I2:I1048576">
    <cfRule type="cellIs" dxfId="82" priority="11" operator="equal">
      <formula>"F2"</formula>
    </cfRule>
    <cfRule type="cellIs" dxfId="81" priority="12" operator="equal">
      <formula>"F1"</formula>
    </cfRule>
    <cfRule type="cellIs" dxfId="80" priority="13" operator="equal">
      <formula>"H3"</formula>
    </cfRule>
    <cfRule type="cellIs" dxfId="79" priority="14" operator="equal">
      <formula>"H2"</formula>
    </cfRule>
    <cfRule type="cellIs" dxfId="78" priority="15" operator="equal">
      <formula>"H1"</formula>
    </cfRule>
  </conditionalFormatting>
  <conditionalFormatting sqref="D2:D1048576">
    <cfRule type="cellIs" dxfId="77" priority="10" operator="equal">
      <formula>"E"</formula>
    </cfRule>
  </conditionalFormatting>
  <conditionalFormatting sqref="E2:E1048576">
    <cfRule type="cellIs" dxfId="76" priority="7" operator="equal">
      <formula>"H"</formula>
    </cfRule>
    <cfRule type="cellIs" dxfId="75" priority="8" operator="equal">
      <formula>"F"</formula>
    </cfRule>
    <cfRule type="cellIs" priority="9" operator="equal">
      <formula>"F"</formula>
    </cfRule>
  </conditionalFormatting>
  <conditionalFormatting sqref="R169:R1048576 R1:R167">
    <cfRule type="cellIs" dxfId="74" priority="4" operator="equal">
      <formula>3</formula>
    </cfRule>
    <cfRule type="cellIs" dxfId="73" priority="5" operator="equal">
      <formula>2</formula>
    </cfRule>
    <cfRule type="cellIs" dxfId="72" priority="6" operator="equal">
      <formula>1</formula>
    </cfRule>
  </conditionalFormatting>
  <conditionalFormatting sqref="R168">
    <cfRule type="cellIs" dxfId="71" priority="1" operator="equal">
      <formula>3</formula>
    </cfRule>
    <cfRule type="cellIs" dxfId="70" priority="2" operator="equal">
      <formula>2</formula>
    </cfRule>
    <cfRule type="cellIs" dxfId="69" priority="3" operator="equal">
      <formula>1</formula>
    </cfRule>
  </conditionalFormatting>
  <dataValidations count="3">
    <dataValidation type="list" allowBlank="1" showInputMessage="1" showErrorMessage="1" sqref="D121:D137 D163:D168 D142:D159 D3:D31 D51:D63 D78:D116">
      <formula1>"S,E"</formula1>
    </dataValidation>
    <dataValidation type="list" allowBlank="1" showInputMessage="1" showErrorMessage="1" sqref="E142:E170 E3:E31 E51:E63 E78:E116 E121:E139">
      <formula1>"F,H"</formula1>
    </dataValidation>
    <dataValidation allowBlank="1" showInputMessage="1" showErrorMessage="1" errorTitle="mauvaise saisie" error="F pour Femme_x000a_H pour Homme" promptTitle="SAISIE OBLIGATOIRE SVP" prompt="merci !" sqref="E140:E141"/>
  </dataValidation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72"/>
  <sheetViews>
    <sheetView topLeftCell="C99" workbookViewId="0">
      <selection activeCell="S153" sqref="S153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6" max="6" width="11.42578125" customWidth="1"/>
    <col min="7" max="7" width="12" customWidth="1"/>
    <col min="8" max="8" width="11.42578125" hidden="1" customWidth="1"/>
    <col min="9" max="9" width="7.7109375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  <col min="16" max="16" width="13.28515625" customWidth="1"/>
    <col min="18" max="18" width="16.42578125" style="238" customWidth="1"/>
    <col min="19" max="19" width="21" customWidth="1"/>
    <col min="20" max="20" width="14.28515625" customWidth="1"/>
  </cols>
  <sheetData>
    <row r="1" spans="1:20" ht="111.75" customHeight="1" thickBot="1">
      <c r="C1" s="321" t="s">
        <v>471</v>
      </c>
      <c r="D1" s="322"/>
      <c r="E1" s="322"/>
      <c r="F1" s="322"/>
      <c r="G1" s="322"/>
      <c r="H1" s="229"/>
      <c r="I1" s="229"/>
      <c r="J1" s="231" t="s">
        <v>447</v>
      </c>
      <c r="K1" s="229"/>
      <c r="L1" s="231" t="s">
        <v>447</v>
      </c>
      <c r="M1" s="232"/>
      <c r="N1" s="228"/>
    </row>
    <row r="2" spans="1:20" ht="89.25" customHeight="1" thickBo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  <c r="P2" s="236" t="s">
        <v>5</v>
      </c>
      <c r="Q2" s="242" t="s">
        <v>462</v>
      </c>
      <c r="R2" s="286" t="s">
        <v>468</v>
      </c>
      <c r="T2" s="245" t="s">
        <v>480</v>
      </c>
    </row>
    <row r="3" spans="1:20">
      <c r="A3" s="172" t="s">
        <v>390</v>
      </c>
      <c r="B3" s="172" t="s">
        <v>225</v>
      </c>
      <c r="C3" s="5" t="str">
        <f t="shared" ref="C3:C31" si="0">A3&amp;" "&amp;B3</f>
        <v>BERTON Nicolas</v>
      </c>
      <c r="D3" s="186" t="s">
        <v>9</v>
      </c>
      <c r="E3" s="95" t="s">
        <v>10</v>
      </c>
      <c r="F3" s="16">
        <f>'joueurs  '!F18</f>
        <v>11.4</v>
      </c>
      <c r="G3" s="14" t="s">
        <v>391</v>
      </c>
      <c r="H3" s="197" t="s">
        <v>392</v>
      </c>
      <c r="I3" s="141" t="str">
        <f t="shared" ref="I3:I31" si="1">IF(E3="H",IF(F3&lt;15.5,"H1",IF(F3&lt;24.5,"H2","H3")),IF(E3="F",IF(F3&lt;24.5,"F1","F2"),""))</f>
        <v>H1</v>
      </c>
      <c r="J3" s="5">
        <f>'Feuille saisie score '!J18</f>
        <v>21</v>
      </c>
      <c r="K3" s="5">
        <f>'Feuille saisie score '!K18</f>
        <v>31</v>
      </c>
      <c r="L3" s="5">
        <f>'Feuille saisie score '!L18</f>
        <v>9</v>
      </c>
      <c r="M3" s="5">
        <f>'Feuille saisie score '!M18</f>
        <v>19</v>
      </c>
      <c r="N3" s="5">
        <f t="shared" ref="N3:N31" si="2">K3+M3</f>
        <v>50</v>
      </c>
      <c r="R3" s="238" t="str">
        <f t="shared" ref="R3:R16" si="3">IF(Q3="","",RANK(Q3,$Q$3:$Q$169,0))</f>
        <v/>
      </c>
    </row>
    <row r="4" spans="1:20">
      <c r="A4" s="172" t="s">
        <v>393</v>
      </c>
      <c r="B4" s="172" t="s">
        <v>28</v>
      </c>
      <c r="C4" s="5" t="str">
        <f t="shared" si="0"/>
        <v>HOUPIN Gilles</v>
      </c>
      <c r="D4" s="186" t="s">
        <v>9</v>
      </c>
      <c r="E4" s="95" t="s">
        <v>10</v>
      </c>
      <c r="F4" s="16">
        <f>'joueurs  '!F80</f>
        <v>16.100000000000001</v>
      </c>
      <c r="G4" s="14" t="s">
        <v>391</v>
      </c>
      <c r="H4" s="197" t="s">
        <v>394</v>
      </c>
      <c r="I4" s="141" t="str">
        <f t="shared" si="1"/>
        <v>H2</v>
      </c>
      <c r="J4" s="5">
        <f>'Feuille saisie score '!J80</f>
        <v>11</v>
      </c>
      <c r="K4" s="5">
        <f>'Feuille saisie score '!K80</f>
        <v>24</v>
      </c>
      <c r="L4" s="5">
        <f>'Feuille saisie score '!L80</f>
        <v>7</v>
      </c>
      <c r="M4" s="5">
        <f>'Feuille saisie score '!M80</f>
        <v>20</v>
      </c>
      <c r="N4" s="5">
        <f t="shared" si="2"/>
        <v>44</v>
      </c>
      <c r="R4" s="238" t="str">
        <f t="shared" si="3"/>
        <v/>
      </c>
    </row>
    <row r="5" spans="1:20" hidden="1">
      <c r="A5" s="172" t="s">
        <v>277</v>
      </c>
      <c r="B5" s="172" t="s">
        <v>278</v>
      </c>
      <c r="C5" s="5" t="str">
        <f t="shared" si="0"/>
        <v>ALAMICHEL Valérie</v>
      </c>
      <c r="D5" s="152" t="s">
        <v>22</v>
      </c>
      <c r="E5" s="152" t="s">
        <v>19</v>
      </c>
      <c r="F5" s="16">
        <f>'joueurs  '!F3</f>
        <v>34.1</v>
      </c>
      <c r="G5" s="74" t="s">
        <v>276</v>
      </c>
      <c r="H5" s="192">
        <v>522832259</v>
      </c>
      <c r="I5" s="141" t="str">
        <f t="shared" si="1"/>
        <v>F2</v>
      </c>
      <c r="J5" s="5">
        <f>'Feuille saisie score '!J3</f>
        <v>4</v>
      </c>
      <c r="K5" s="5">
        <f>'Feuille saisie score '!K3</f>
        <v>29</v>
      </c>
      <c r="L5" s="5">
        <f>'Feuille saisie score '!L3</f>
        <v>6</v>
      </c>
      <c r="M5" s="5">
        <f>'Feuille saisie score '!M3</f>
        <v>24</v>
      </c>
      <c r="N5" s="5">
        <f t="shared" si="2"/>
        <v>53</v>
      </c>
      <c r="R5" t="str">
        <f t="shared" si="3"/>
        <v/>
      </c>
    </row>
    <row r="6" spans="1:20">
      <c r="A6" s="172" t="s">
        <v>395</v>
      </c>
      <c r="B6" s="172" t="s">
        <v>396</v>
      </c>
      <c r="C6" s="5" t="str">
        <f t="shared" si="0"/>
        <v>PESTA Jonathan</v>
      </c>
      <c r="D6" s="186" t="s">
        <v>9</v>
      </c>
      <c r="E6" s="95" t="s">
        <v>10</v>
      </c>
      <c r="F6" s="16">
        <f>'joueurs  '!F130</f>
        <v>24.1</v>
      </c>
      <c r="G6" s="14" t="s">
        <v>391</v>
      </c>
      <c r="H6" s="172">
        <v>44509307</v>
      </c>
      <c r="I6" s="141" t="str">
        <f t="shared" si="1"/>
        <v>H2</v>
      </c>
      <c r="J6" s="5">
        <f>'Feuille saisie score '!J130</f>
        <v>9</v>
      </c>
      <c r="K6" s="5">
        <f>'Feuille saisie score '!K130</f>
        <v>23</v>
      </c>
      <c r="L6" s="5">
        <f>'Feuille saisie score '!L130</f>
        <v>3</v>
      </c>
      <c r="M6" s="5">
        <f>'Feuille saisie score '!M130</f>
        <v>20</v>
      </c>
      <c r="N6" s="5">
        <f t="shared" si="2"/>
        <v>43</v>
      </c>
      <c r="R6" s="238" t="str">
        <f t="shared" si="3"/>
        <v/>
      </c>
    </row>
    <row r="7" spans="1:20">
      <c r="A7" s="172" t="s">
        <v>397</v>
      </c>
      <c r="B7" s="172" t="s">
        <v>398</v>
      </c>
      <c r="C7" s="5" t="str">
        <f t="shared" si="0"/>
        <v>PETITFRERE Olivier</v>
      </c>
      <c r="D7" s="186" t="s">
        <v>9</v>
      </c>
      <c r="E7" s="95" t="s">
        <v>10</v>
      </c>
      <c r="F7" s="16">
        <f>'joueurs  '!F132</f>
        <v>14.5</v>
      </c>
      <c r="G7" s="14" t="s">
        <v>391</v>
      </c>
      <c r="H7" s="172">
        <v>536829228</v>
      </c>
      <c r="I7" s="141" t="str">
        <f t="shared" si="1"/>
        <v>H1</v>
      </c>
      <c r="J7" s="5">
        <f>'Feuille saisie score '!J132</f>
        <v>17</v>
      </c>
      <c r="K7" s="5">
        <f>'Feuille saisie score '!K132</f>
        <v>30</v>
      </c>
      <c r="L7" s="5">
        <f>'Feuille saisie score '!L132</f>
        <v>23</v>
      </c>
      <c r="M7" s="5">
        <f>'Feuille saisie score '!M132</f>
        <v>37</v>
      </c>
      <c r="N7" s="5">
        <f t="shared" si="2"/>
        <v>67</v>
      </c>
      <c r="R7" s="238" t="str">
        <f t="shared" si="3"/>
        <v/>
      </c>
    </row>
    <row r="8" spans="1:20" ht="15.75" thickBot="1">
      <c r="A8" s="174" t="s">
        <v>399</v>
      </c>
      <c r="B8" s="174" t="s">
        <v>400</v>
      </c>
      <c r="C8" s="5" t="str">
        <f t="shared" si="0"/>
        <v>SEMBLAT Charles Carol</v>
      </c>
      <c r="D8" s="186" t="s">
        <v>9</v>
      </c>
      <c r="E8" s="95" t="s">
        <v>10</v>
      </c>
      <c r="F8" s="16">
        <f>'joueurs  '!F153</f>
        <v>18.7</v>
      </c>
      <c r="G8" s="14" t="s">
        <v>391</v>
      </c>
      <c r="H8" s="197" t="s">
        <v>401</v>
      </c>
      <c r="I8" s="141" t="str">
        <f t="shared" si="1"/>
        <v>H2</v>
      </c>
      <c r="J8" s="5">
        <f>'Feuille saisie score '!J153</f>
        <v>19</v>
      </c>
      <c r="K8" s="5">
        <f>'Feuille saisie score '!K153</f>
        <v>36</v>
      </c>
      <c r="L8" s="5">
        <f>'Feuille saisie score '!L153</f>
        <v>11</v>
      </c>
      <c r="M8" s="5">
        <f>'Feuille saisie score '!M153</f>
        <v>27</v>
      </c>
      <c r="N8" s="5">
        <f t="shared" si="2"/>
        <v>63</v>
      </c>
      <c r="R8" s="238" t="str">
        <f t="shared" si="3"/>
        <v/>
      </c>
    </row>
    <row r="9" spans="1:20" ht="15.75" thickBot="1">
      <c r="A9" s="172" t="s">
        <v>402</v>
      </c>
      <c r="B9" s="172" t="s">
        <v>50</v>
      </c>
      <c r="C9" s="5" t="str">
        <f t="shared" si="0"/>
        <v>WEBER  Philippe</v>
      </c>
      <c r="D9" s="186" t="s">
        <v>9</v>
      </c>
      <c r="E9" s="95" t="s">
        <v>10</v>
      </c>
      <c r="F9" s="16">
        <f>'joueurs  '!F165</f>
        <v>13.4</v>
      </c>
      <c r="G9" s="14" t="s">
        <v>391</v>
      </c>
      <c r="H9" s="197" t="s">
        <v>403</v>
      </c>
      <c r="I9" s="141" t="str">
        <f t="shared" si="1"/>
        <v>H1</v>
      </c>
      <c r="J9" s="5">
        <f>'Feuille saisie score '!J165</f>
        <v>14</v>
      </c>
      <c r="K9" s="5">
        <f>'Feuille saisie score '!K165</f>
        <v>28</v>
      </c>
      <c r="L9" s="5">
        <f>'Feuille saisie score '!L165</f>
        <v>15</v>
      </c>
      <c r="M9" s="5">
        <f>'Feuille saisie score '!M165</f>
        <v>27</v>
      </c>
      <c r="N9" s="5">
        <f t="shared" si="2"/>
        <v>55</v>
      </c>
      <c r="P9" s="235" t="str">
        <f>G9</f>
        <v xml:space="preserve">BPALC  </v>
      </c>
      <c r="Q9" s="228">
        <f>SUM(LARGE((N3,N4,N6,N7,N8,N9),{1;2;3}))</f>
        <v>185</v>
      </c>
      <c r="R9" s="285">
        <f t="shared" si="3"/>
        <v>12</v>
      </c>
      <c r="T9" s="238">
        <f>MAX(,N3,N4,N6,N7,N8,N9)</f>
        <v>67</v>
      </c>
    </row>
    <row r="10" spans="1:20">
      <c r="A10" s="172" t="s">
        <v>256</v>
      </c>
      <c r="B10" s="172" t="s">
        <v>257</v>
      </c>
      <c r="C10" s="5" t="str">
        <f t="shared" si="0"/>
        <v>ASTIER DOMINIQUE</v>
      </c>
      <c r="D10" s="186" t="s">
        <v>9</v>
      </c>
      <c r="E10" s="149" t="s">
        <v>10</v>
      </c>
      <c r="F10" s="16">
        <f>'joueurs  '!F6</f>
        <v>24.6</v>
      </c>
      <c r="G10" s="57" t="s">
        <v>255</v>
      </c>
      <c r="H10" s="192">
        <v>47116117</v>
      </c>
      <c r="I10" s="141" t="str">
        <f t="shared" si="1"/>
        <v>H3</v>
      </c>
      <c r="J10" s="5">
        <f>'Feuille saisie score '!J6</f>
        <v>5</v>
      </c>
      <c r="K10" s="5">
        <f>'Feuille saisie score '!K6</f>
        <v>19</v>
      </c>
      <c r="L10" s="5">
        <f>'Feuille saisie score '!L6</f>
        <v>15</v>
      </c>
      <c r="M10" s="5">
        <f>'Feuille saisie score '!M6</f>
        <v>40</v>
      </c>
      <c r="N10" s="5">
        <f t="shared" si="2"/>
        <v>59</v>
      </c>
      <c r="R10" s="238" t="str">
        <f t="shared" si="3"/>
        <v/>
      </c>
    </row>
    <row r="11" spans="1:20" ht="15.75" thickBot="1">
      <c r="A11" s="172" t="s">
        <v>258</v>
      </c>
      <c r="B11" s="172" t="s">
        <v>259</v>
      </c>
      <c r="C11" s="5" t="str">
        <f t="shared" si="0"/>
        <v>GEA  BERNARD</v>
      </c>
      <c r="D11" s="186" t="s">
        <v>9</v>
      </c>
      <c r="E11" s="149" t="s">
        <v>10</v>
      </c>
      <c r="F11" s="16">
        <f>'joueurs  '!F68</f>
        <v>27.7</v>
      </c>
      <c r="G11" s="57" t="s">
        <v>255</v>
      </c>
      <c r="H11" s="192">
        <v>522458066</v>
      </c>
      <c r="I11" s="141" t="str">
        <f t="shared" si="1"/>
        <v>H3</v>
      </c>
      <c r="J11" s="5">
        <f>'Feuille saisie score '!J68</f>
        <v>11</v>
      </c>
      <c r="K11" s="5">
        <f>'Feuille saisie score '!K68</f>
        <v>34</v>
      </c>
      <c r="L11" s="5">
        <f>'Feuille saisie score '!L68</f>
        <v>8</v>
      </c>
      <c r="M11" s="5">
        <f>'Feuille saisie score '!M68</f>
        <v>25</v>
      </c>
      <c r="N11" s="5">
        <f t="shared" si="2"/>
        <v>59</v>
      </c>
      <c r="R11" s="238" t="str">
        <f t="shared" si="3"/>
        <v/>
      </c>
    </row>
    <row r="12" spans="1:20" ht="15.75" thickBot="1">
      <c r="A12" s="174" t="s">
        <v>254</v>
      </c>
      <c r="B12" s="174" t="s">
        <v>180</v>
      </c>
      <c r="C12" s="5" t="str">
        <f t="shared" si="0"/>
        <v>MARTY CHRISTIAN</v>
      </c>
      <c r="D12" s="186" t="s">
        <v>9</v>
      </c>
      <c r="E12" s="149" t="s">
        <v>10</v>
      </c>
      <c r="F12" s="16">
        <f>'joueurs  '!F109</f>
        <v>13.1</v>
      </c>
      <c r="G12" s="57" t="s">
        <v>255</v>
      </c>
      <c r="H12" s="192">
        <v>513007140</v>
      </c>
      <c r="I12" s="141" t="str">
        <f t="shared" si="1"/>
        <v>H1</v>
      </c>
      <c r="J12" s="5">
        <f>'Feuille saisie score '!J109</f>
        <v>14</v>
      </c>
      <c r="K12" s="5">
        <f>'Feuille saisie score '!K109</f>
        <v>26</v>
      </c>
      <c r="L12" s="5">
        <f>'Feuille saisie score '!L109</f>
        <v>13</v>
      </c>
      <c r="M12" s="5">
        <f>'Feuille saisie score '!M109</f>
        <v>23</v>
      </c>
      <c r="N12" s="5">
        <f t="shared" si="2"/>
        <v>49</v>
      </c>
      <c r="P12" s="235" t="str">
        <f>G12</f>
        <v xml:space="preserve">BPAURA  </v>
      </c>
      <c r="Q12" s="228">
        <f>SUM(LARGE((N10,N11,N12),{1;2;3}))</f>
        <v>167</v>
      </c>
      <c r="R12" s="285">
        <f t="shared" si="3"/>
        <v>19</v>
      </c>
      <c r="T12" s="238">
        <f>MAX(N10,N11,N12)</f>
        <v>59</v>
      </c>
    </row>
    <row r="13" spans="1:20">
      <c r="A13" s="174" t="s">
        <v>272</v>
      </c>
      <c r="B13" s="174" t="s">
        <v>273</v>
      </c>
      <c r="C13" s="5" t="str">
        <f t="shared" si="0"/>
        <v>ALLAIN LOIC</v>
      </c>
      <c r="D13" s="186" t="s">
        <v>9</v>
      </c>
      <c r="E13" s="151" t="s">
        <v>10</v>
      </c>
      <c r="F13" s="16">
        <f>'joueurs  '!F4</f>
        <v>32.6</v>
      </c>
      <c r="G13" s="71" t="s">
        <v>264</v>
      </c>
      <c r="H13" s="192">
        <v>527813190</v>
      </c>
      <c r="I13" s="141" t="str">
        <f t="shared" si="1"/>
        <v>H3</v>
      </c>
      <c r="J13" s="5">
        <f>'Feuille saisie score '!J4</f>
        <v>5</v>
      </c>
      <c r="K13" s="5">
        <f>'Feuille saisie score '!K4</f>
        <v>28</v>
      </c>
      <c r="L13" s="5">
        <f>'Feuille saisie score '!L4</f>
        <v>7</v>
      </c>
      <c r="M13" s="5">
        <f>'Feuille saisie score '!M4</f>
        <v>35</v>
      </c>
      <c r="N13" s="5">
        <f t="shared" si="2"/>
        <v>63</v>
      </c>
      <c r="R13" s="238" t="str">
        <f t="shared" si="3"/>
        <v/>
      </c>
    </row>
    <row r="14" spans="1:20" hidden="1">
      <c r="A14" s="172" t="s">
        <v>25</v>
      </c>
      <c r="B14" s="172" t="s">
        <v>28</v>
      </c>
      <c r="C14" s="5" t="str">
        <f t="shared" si="0"/>
        <v>BAUDIN Gilles</v>
      </c>
      <c r="D14" s="10" t="s">
        <v>22</v>
      </c>
      <c r="E14" s="10" t="s">
        <v>10</v>
      </c>
      <c r="F14" s="16">
        <f>'joueurs  '!F14</f>
        <v>15.6</v>
      </c>
      <c r="G14" s="163" t="s">
        <v>14</v>
      </c>
      <c r="H14" s="196">
        <v>543819163</v>
      </c>
      <c r="I14" s="141" t="str">
        <f t="shared" si="1"/>
        <v>H2</v>
      </c>
      <c r="J14" s="5">
        <f>'Feuille saisie score '!J14</f>
        <v>17</v>
      </c>
      <c r="K14" s="5">
        <f>'Feuille saisie score '!K14</f>
        <v>30</v>
      </c>
      <c r="L14" s="5">
        <f>'Feuille saisie score '!L14</f>
        <v>13</v>
      </c>
      <c r="M14" s="5">
        <f>'Feuille saisie score '!M14</f>
        <v>28</v>
      </c>
      <c r="N14" s="5">
        <f t="shared" si="2"/>
        <v>58</v>
      </c>
      <c r="R14" t="str">
        <f t="shared" si="3"/>
        <v/>
      </c>
    </row>
    <row r="15" spans="1:20" ht="15.75" thickBot="1">
      <c r="A15" s="172" t="s">
        <v>262</v>
      </c>
      <c r="B15" s="172" t="s">
        <v>263</v>
      </c>
      <c r="C15" s="5" t="str">
        <f t="shared" si="0"/>
        <v>FERRANDON STEPHANE</v>
      </c>
      <c r="D15" s="186" t="s">
        <v>9</v>
      </c>
      <c r="E15" s="151" t="s">
        <v>10</v>
      </c>
      <c r="F15" s="16">
        <f>'joueurs  '!F60</f>
        <v>8.9</v>
      </c>
      <c r="G15" s="71" t="s">
        <v>264</v>
      </c>
      <c r="H15" s="192">
        <v>540085201</v>
      </c>
      <c r="I15" s="141" t="str">
        <f t="shared" si="1"/>
        <v>H1</v>
      </c>
      <c r="J15" s="5">
        <f>'Feuille saisie score '!J60</f>
        <v>19</v>
      </c>
      <c r="K15" s="5">
        <f>'Feuille saisie score '!K60</f>
        <v>29</v>
      </c>
      <c r="L15" s="5">
        <f>'Feuille saisie score '!L60</f>
        <v>22</v>
      </c>
      <c r="M15" s="5">
        <f>'Feuille saisie score '!M60</f>
        <v>31</v>
      </c>
      <c r="N15" s="5">
        <f t="shared" si="2"/>
        <v>60</v>
      </c>
      <c r="R15" s="238" t="str">
        <f t="shared" si="3"/>
        <v/>
      </c>
    </row>
    <row r="16" spans="1:20" ht="15.75" hidden="1" thickBot="1">
      <c r="A16" s="172" t="s">
        <v>407</v>
      </c>
      <c r="B16" s="172" t="s">
        <v>408</v>
      </c>
      <c r="C16" s="5" t="str">
        <f t="shared" si="0"/>
        <v>BENASSI  Thibaud</v>
      </c>
      <c r="D16" s="160" t="s">
        <v>22</v>
      </c>
      <c r="E16" s="160" t="s">
        <v>10</v>
      </c>
      <c r="F16" s="16">
        <f>'joueurs  '!F16</f>
        <v>46</v>
      </c>
      <c r="G16" s="170" t="s">
        <v>410</v>
      </c>
      <c r="H16" s="172">
        <v>510707363</v>
      </c>
      <c r="I16" s="141" t="str">
        <f t="shared" si="1"/>
        <v>H3</v>
      </c>
      <c r="J16" s="5">
        <f>'Feuille saisie score '!J16</f>
        <v>1</v>
      </c>
      <c r="K16" s="5">
        <f>'Feuille saisie score '!K16</f>
        <v>12</v>
      </c>
      <c r="L16" s="5">
        <f>'Feuille saisie score '!L16</f>
        <v>5</v>
      </c>
      <c r="M16" s="5">
        <f>'Feuille saisie score '!M16</f>
        <v>35</v>
      </c>
      <c r="N16" s="5">
        <f t="shared" si="2"/>
        <v>47</v>
      </c>
      <c r="R16" t="str">
        <f t="shared" si="3"/>
        <v/>
      </c>
    </row>
    <row r="17" spans="1:20" ht="16.5" hidden="1" thickBot="1">
      <c r="A17" s="177" t="s">
        <v>302</v>
      </c>
      <c r="B17" s="177" t="s">
        <v>303</v>
      </c>
      <c r="C17" s="5" t="str">
        <f t="shared" si="0"/>
        <v>ZACCAGNINO Sylvie</v>
      </c>
      <c r="D17" s="188" t="s">
        <v>9</v>
      </c>
      <c r="E17" s="153" t="s">
        <v>19</v>
      </c>
      <c r="F17" s="16">
        <f>'joueurs  '!F167</f>
        <v>23.3</v>
      </c>
      <c r="G17" s="14" t="s">
        <v>298</v>
      </c>
      <c r="H17" s="192">
        <v>513819335</v>
      </c>
      <c r="I17" s="141" t="str">
        <f t="shared" si="1"/>
        <v>F1</v>
      </c>
      <c r="J17" s="5">
        <f>'Feuille saisie score '!J167</f>
        <v>9</v>
      </c>
      <c r="K17" s="5">
        <f>'Feuille saisie score '!K167</f>
        <v>28</v>
      </c>
      <c r="L17" s="5">
        <f>'Feuille saisie score '!L167</f>
        <v>14</v>
      </c>
      <c r="M17" s="5">
        <f>'Feuille saisie score '!M167</f>
        <v>36</v>
      </c>
      <c r="N17" s="5">
        <f t="shared" si="2"/>
        <v>64</v>
      </c>
      <c r="P17" s="235"/>
      <c r="Q17" s="244"/>
      <c r="R17" s="240"/>
    </row>
    <row r="18" spans="1:20" ht="15.75" thickBot="1">
      <c r="A18" s="172" t="s">
        <v>267</v>
      </c>
      <c r="B18" s="172" t="s">
        <v>268</v>
      </c>
      <c r="C18" s="5" t="str">
        <f t="shared" si="0"/>
        <v>REVENU SYLVAIN</v>
      </c>
      <c r="D18" s="186" t="s">
        <v>9</v>
      </c>
      <c r="E18" s="151" t="s">
        <v>10</v>
      </c>
      <c r="F18" s="16">
        <f>'joueurs  '!F144</f>
        <v>22.5</v>
      </c>
      <c r="G18" s="71" t="s">
        <v>264</v>
      </c>
      <c r="H18" s="192">
        <v>547637245</v>
      </c>
      <c r="I18" s="141" t="str">
        <f t="shared" si="1"/>
        <v>H2</v>
      </c>
      <c r="J18" s="5">
        <f>'Feuille saisie score '!J144</f>
        <v>11</v>
      </c>
      <c r="K18" s="5">
        <f>'Feuille saisie score '!K144</f>
        <v>27</v>
      </c>
      <c r="L18" s="5">
        <f>'Feuille saisie score '!L144</f>
        <v>9</v>
      </c>
      <c r="M18" s="5">
        <f>'Feuille saisie score '!M144</f>
        <v>24</v>
      </c>
      <c r="N18" s="5">
        <f t="shared" si="2"/>
        <v>51</v>
      </c>
      <c r="P18" s="235" t="str">
        <f>G18</f>
        <v xml:space="preserve">BPBFC  </v>
      </c>
      <c r="Q18" s="228">
        <f>SUM(LARGE((N13,N15,N18),{1;2;3}))</f>
        <v>174</v>
      </c>
      <c r="R18" s="285">
        <f t="shared" ref="R18:R29" si="4">IF(Q18="","",RANK(Q18,$Q$3:$Q$169,0))</f>
        <v>15</v>
      </c>
      <c r="T18" s="238">
        <f>MAX(N13,N15,N18)</f>
        <v>63</v>
      </c>
    </row>
    <row r="19" spans="1:20">
      <c r="A19" s="177" t="s">
        <v>304</v>
      </c>
      <c r="B19" s="177" t="s">
        <v>68</v>
      </c>
      <c r="C19" s="5" t="str">
        <f t="shared" si="0"/>
        <v>BACHELARD Sébastien</v>
      </c>
      <c r="D19" s="188" t="s">
        <v>9</v>
      </c>
      <c r="E19" s="153" t="s">
        <v>10</v>
      </c>
      <c r="F19" s="16">
        <f>'joueurs  '!F9</f>
        <v>9.4</v>
      </c>
      <c r="G19" s="14" t="s">
        <v>298</v>
      </c>
      <c r="H19" s="192">
        <v>543699178</v>
      </c>
      <c r="I19" s="141" t="str">
        <f t="shared" si="1"/>
        <v>H1</v>
      </c>
      <c r="J19" s="5">
        <f>'Feuille saisie score '!J9</f>
        <v>26</v>
      </c>
      <c r="K19" s="5">
        <f>'Feuille saisie score '!K9</f>
        <v>39</v>
      </c>
      <c r="L19" s="5">
        <f>'Feuille saisie score '!L9</f>
        <v>18</v>
      </c>
      <c r="M19" s="5">
        <f>'Feuille saisie score '!M9</f>
        <v>28</v>
      </c>
      <c r="N19" s="5">
        <f t="shared" si="2"/>
        <v>67</v>
      </c>
      <c r="R19" s="238" t="str">
        <f t="shared" si="4"/>
        <v/>
      </c>
    </row>
    <row r="20" spans="1:20">
      <c r="A20" s="179" t="s">
        <v>301</v>
      </c>
      <c r="B20" s="179" t="s">
        <v>64</v>
      </c>
      <c r="C20" s="5" t="str">
        <f t="shared" si="0"/>
        <v>DELIA Eric</v>
      </c>
      <c r="D20" s="189" t="s">
        <v>9</v>
      </c>
      <c r="E20" s="167" t="s">
        <v>10</v>
      </c>
      <c r="F20" s="16">
        <f>'joueurs  '!F46</f>
        <v>28</v>
      </c>
      <c r="G20" s="14" t="s">
        <v>298</v>
      </c>
      <c r="H20" s="192">
        <v>49251375</v>
      </c>
      <c r="I20" s="141" t="str">
        <f t="shared" si="1"/>
        <v>H3</v>
      </c>
      <c r="J20" s="5">
        <f>'Feuille saisie score '!J46</f>
        <v>9</v>
      </c>
      <c r="K20" s="5">
        <f>'Feuille saisie score '!K46</f>
        <v>33</v>
      </c>
      <c r="L20" s="5">
        <f>'Feuille saisie score '!L46</f>
        <v>13</v>
      </c>
      <c r="M20" s="5">
        <f>'Feuille saisie score '!M46</f>
        <v>39</v>
      </c>
      <c r="N20" s="5">
        <f t="shared" si="2"/>
        <v>72</v>
      </c>
      <c r="R20" s="238" t="str">
        <f t="shared" si="4"/>
        <v/>
      </c>
    </row>
    <row r="21" spans="1:20" ht="15.75" thickBot="1">
      <c r="A21" s="181" t="s">
        <v>296</v>
      </c>
      <c r="B21" s="181" t="s">
        <v>297</v>
      </c>
      <c r="C21" s="5" t="str">
        <f t="shared" si="0"/>
        <v>DURANDE Stephane</v>
      </c>
      <c r="D21" s="188" t="s">
        <v>9</v>
      </c>
      <c r="E21" s="153" t="s">
        <v>10</v>
      </c>
      <c r="F21" s="16">
        <f>'joueurs  '!F58</f>
        <v>14.7</v>
      </c>
      <c r="G21" s="14" t="s">
        <v>298</v>
      </c>
      <c r="H21" s="192">
        <v>521673236</v>
      </c>
      <c r="I21" s="141" t="str">
        <f t="shared" si="1"/>
        <v>H1</v>
      </c>
      <c r="J21" s="5">
        <f>'Feuille saisie score '!J58</f>
        <v>16</v>
      </c>
      <c r="K21" s="5">
        <f>'Feuille saisie score '!K58</f>
        <v>27</v>
      </c>
      <c r="L21" s="5">
        <f>'Feuille saisie score '!L58</f>
        <v>12</v>
      </c>
      <c r="M21" s="5">
        <f>'Feuille saisie score '!M58</f>
        <v>27</v>
      </c>
      <c r="N21" s="5">
        <f t="shared" si="2"/>
        <v>54</v>
      </c>
      <c r="R21" s="238" t="str">
        <f t="shared" si="4"/>
        <v/>
      </c>
    </row>
    <row r="22" spans="1:20" ht="15.75" thickBot="1">
      <c r="A22" s="177" t="s">
        <v>299</v>
      </c>
      <c r="B22" s="177" t="s">
        <v>300</v>
      </c>
      <c r="C22" s="5" t="str">
        <f t="shared" si="0"/>
        <v>HAMELIN Carl</v>
      </c>
      <c r="D22" s="188" t="s">
        <v>9</v>
      </c>
      <c r="E22" s="153" t="s">
        <v>10</v>
      </c>
      <c r="F22" s="16">
        <f>'joueurs  '!F76</f>
        <v>39.200000000000003</v>
      </c>
      <c r="G22" s="14" t="s">
        <v>298</v>
      </c>
      <c r="H22" s="192">
        <v>44222363</v>
      </c>
      <c r="I22" s="141" t="str">
        <f t="shared" si="1"/>
        <v>H3</v>
      </c>
      <c r="J22" s="5">
        <f>'Feuille saisie score '!J76</f>
        <v>9</v>
      </c>
      <c r="K22" s="5">
        <f>'Feuille saisie score '!K76</f>
        <v>39</v>
      </c>
      <c r="L22" s="5">
        <f>'Feuille saisie score '!L76</f>
        <v>6</v>
      </c>
      <c r="M22" s="5">
        <f>'Feuille saisie score '!M76</f>
        <v>40</v>
      </c>
      <c r="N22" s="5">
        <f t="shared" si="2"/>
        <v>79</v>
      </c>
      <c r="P22" s="235" t="str">
        <f>G22</f>
        <v xml:space="preserve">BPCE IT  </v>
      </c>
      <c r="Q22" s="228">
        <f>SUM(LARGE((N19,N20,N21,N22),{1;2;3}))</f>
        <v>218</v>
      </c>
      <c r="R22" s="285">
        <f t="shared" si="4"/>
        <v>5</v>
      </c>
      <c r="T22" s="238">
        <f>MAX(N19,N20,N21,N22)</f>
        <v>79</v>
      </c>
    </row>
    <row r="23" spans="1:20">
      <c r="A23" s="172" t="s">
        <v>274</v>
      </c>
      <c r="B23" s="172" t="s">
        <v>275</v>
      </c>
      <c r="C23" s="5" t="str">
        <f t="shared" si="0"/>
        <v>CORMIER Brice</v>
      </c>
      <c r="D23" s="186" t="s">
        <v>9</v>
      </c>
      <c r="E23" s="152" t="s">
        <v>10</v>
      </c>
      <c r="F23" s="16">
        <f>'joueurs  '!F35</f>
        <v>20.3</v>
      </c>
      <c r="G23" s="74" t="s">
        <v>276</v>
      </c>
      <c r="H23" s="192">
        <v>522833258</v>
      </c>
      <c r="I23" s="141" t="str">
        <f t="shared" si="1"/>
        <v>H2</v>
      </c>
      <c r="J23" s="5">
        <f>'Feuille saisie score '!J35</f>
        <v>13</v>
      </c>
      <c r="K23" s="5">
        <f>'Feuille saisie score '!K35</f>
        <v>27</v>
      </c>
      <c r="L23" s="5">
        <f>'Feuille saisie score '!L35</f>
        <v>8</v>
      </c>
      <c r="M23" s="5">
        <f>'Feuille saisie score '!M35</f>
        <v>23</v>
      </c>
      <c r="N23" s="5">
        <f t="shared" si="2"/>
        <v>50</v>
      </c>
      <c r="R23" s="238" t="str">
        <f t="shared" si="4"/>
        <v/>
      </c>
    </row>
    <row r="24" spans="1:20">
      <c r="A24" s="172" t="s">
        <v>294</v>
      </c>
      <c r="B24" s="172" t="s">
        <v>295</v>
      </c>
      <c r="C24" s="5" t="str">
        <f t="shared" si="0"/>
        <v>decenciere olivier</v>
      </c>
      <c r="D24" s="186" t="s">
        <v>9</v>
      </c>
      <c r="E24" s="152" t="s">
        <v>10</v>
      </c>
      <c r="F24" s="16">
        <f>'joueurs  '!F43</f>
        <v>30.7</v>
      </c>
      <c r="G24" s="74" t="s">
        <v>276</v>
      </c>
      <c r="H24" s="192">
        <v>541946225</v>
      </c>
      <c r="I24" s="141" t="str">
        <f t="shared" si="1"/>
        <v>H3</v>
      </c>
      <c r="J24" s="5">
        <f>'Feuille saisie score '!J43</f>
        <v>8</v>
      </c>
      <c r="K24" s="5">
        <f>'Feuille saisie score '!K43</f>
        <v>32</v>
      </c>
      <c r="L24" s="5">
        <f>'Feuille saisie score '!L43</f>
        <v>13</v>
      </c>
      <c r="M24" s="5">
        <f>'Feuille saisie score '!M43</f>
        <v>42</v>
      </c>
      <c r="N24" s="5">
        <f t="shared" si="2"/>
        <v>74</v>
      </c>
      <c r="R24" s="238" t="str">
        <f t="shared" si="4"/>
        <v/>
      </c>
    </row>
    <row r="25" spans="1:20">
      <c r="A25" s="172" t="s">
        <v>290</v>
      </c>
      <c r="B25" s="172" t="s">
        <v>291</v>
      </c>
      <c r="C25" s="5" t="str">
        <f t="shared" si="0"/>
        <v>dELLA VEDOVA jean yves</v>
      </c>
      <c r="D25" s="186" t="s">
        <v>9</v>
      </c>
      <c r="E25" s="152" t="s">
        <v>10</v>
      </c>
      <c r="F25" s="16">
        <f>'joueurs  '!F47</f>
        <v>35.5</v>
      </c>
      <c r="G25" s="74" t="s">
        <v>276</v>
      </c>
      <c r="H25" s="192">
        <v>520181064</v>
      </c>
      <c r="I25" s="141" t="str">
        <f t="shared" si="1"/>
        <v>H3</v>
      </c>
      <c r="J25" s="5">
        <f>'Feuille saisie score '!J47</f>
        <v>3</v>
      </c>
      <c r="K25" s="5">
        <f>'Feuille saisie score '!K47</f>
        <v>26</v>
      </c>
      <c r="L25" s="5">
        <f>'Feuille saisie score '!L47</f>
        <v>8</v>
      </c>
      <c r="M25" s="5">
        <f>'Feuille saisie score '!M47</f>
        <v>39</v>
      </c>
      <c r="N25" s="5">
        <f t="shared" si="2"/>
        <v>65</v>
      </c>
      <c r="R25" s="238" t="str">
        <f t="shared" si="4"/>
        <v/>
      </c>
    </row>
    <row r="26" spans="1:20">
      <c r="A26" s="172" t="s">
        <v>292</v>
      </c>
      <c r="B26" s="172" t="s">
        <v>293</v>
      </c>
      <c r="C26" s="5" t="str">
        <f t="shared" si="0"/>
        <v>Garnier thierry</v>
      </c>
      <c r="D26" s="186" t="s">
        <v>9</v>
      </c>
      <c r="E26" s="152" t="s">
        <v>10</v>
      </c>
      <c r="F26" s="16">
        <f>'joueurs  '!F66</f>
        <v>35</v>
      </c>
      <c r="G26" s="74" t="s">
        <v>276</v>
      </c>
      <c r="H26" s="192">
        <v>514333250</v>
      </c>
      <c r="I26" s="141" t="str">
        <f t="shared" si="1"/>
        <v>H3</v>
      </c>
      <c r="J26" s="5">
        <f>'Feuille saisie score '!J66</f>
        <v>4</v>
      </c>
      <c r="K26" s="5">
        <f>'Feuille saisie score '!K66</f>
        <v>29</v>
      </c>
      <c r="L26" s="5">
        <f>'Feuille saisie score '!L66</f>
        <v>6</v>
      </c>
      <c r="M26" s="5">
        <f>'Feuille saisie score '!M66</f>
        <v>36</v>
      </c>
      <c r="N26" s="5">
        <f t="shared" si="2"/>
        <v>65</v>
      </c>
      <c r="R26" s="238" t="str">
        <f t="shared" si="4"/>
        <v/>
      </c>
    </row>
    <row r="27" spans="1:20">
      <c r="A27" s="172" t="s">
        <v>282</v>
      </c>
      <c r="B27" s="172" t="s">
        <v>283</v>
      </c>
      <c r="C27" s="5" t="str">
        <f t="shared" si="0"/>
        <v>GUITOGER didier</v>
      </c>
      <c r="D27" s="186" t="s">
        <v>9</v>
      </c>
      <c r="E27" s="152" t="s">
        <v>10</v>
      </c>
      <c r="F27" s="16">
        <f>'joueurs  '!F74</f>
        <v>19.5</v>
      </c>
      <c r="G27" s="74" t="s">
        <v>276</v>
      </c>
      <c r="H27" s="192">
        <v>535764291</v>
      </c>
      <c r="I27" s="141" t="str">
        <f t="shared" si="1"/>
        <v>H2</v>
      </c>
      <c r="J27" s="5">
        <f>'Feuille saisie score '!J74</f>
        <v>13</v>
      </c>
      <c r="K27" s="5">
        <f>'Feuille saisie score '!K74</f>
        <v>31</v>
      </c>
      <c r="L27" s="5">
        <f>'Feuille saisie score '!L74</f>
        <v>5</v>
      </c>
      <c r="M27" s="5">
        <f>'Feuille saisie score '!M74</f>
        <v>20</v>
      </c>
      <c r="N27" s="5">
        <f t="shared" si="2"/>
        <v>51</v>
      </c>
      <c r="R27" s="238" t="str">
        <f t="shared" si="4"/>
        <v/>
      </c>
    </row>
    <row r="28" spans="1:20">
      <c r="A28" s="172" t="s">
        <v>286</v>
      </c>
      <c r="B28" s="172" t="s">
        <v>287</v>
      </c>
      <c r="C28" s="5" t="str">
        <f t="shared" si="0"/>
        <v>PICARD christophe</v>
      </c>
      <c r="D28" s="186" t="s">
        <v>9</v>
      </c>
      <c r="E28" s="152" t="s">
        <v>10</v>
      </c>
      <c r="F28" s="16">
        <f>'joueurs  '!F133</f>
        <v>28.9</v>
      </c>
      <c r="G28" s="74" t="s">
        <v>276</v>
      </c>
      <c r="H28" s="192">
        <v>512647120</v>
      </c>
      <c r="I28" s="141" t="str">
        <f t="shared" si="1"/>
        <v>H3</v>
      </c>
      <c r="J28" s="5">
        <f>'Feuille saisie score '!J133</f>
        <v>5</v>
      </c>
      <c r="K28" s="5">
        <f>'Feuille saisie score '!K133</f>
        <v>27</v>
      </c>
      <c r="L28" s="5">
        <f>'Feuille saisie score '!L133</f>
        <v>7</v>
      </c>
      <c r="M28" s="5">
        <f>'Feuille saisie score '!M133</f>
        <v>31</v>
      </c>
      <c r="N28" s="5">
        <f t="shared" si="2"/>
        <v>58</v>
      </c>
      <c r="R28" s="238" t="str">
        <f t="shared" si="4"/>
        <v/>
      </c>
    </row>
    <row r="29" spans="1:20">
      <c r="A29" s="172" t="s">
        <v>281</v>
      </c>
      <c r="B29" s="172" t="s">
        <v>234</v>
      </c>
      <c r="C29" s="5" t="str">
        <f t="shared" si="0"/>
        <v>PREVOST Vincent</v>
      </c>
      <c r="D29" s="186" t="s">
        <v>9</v>
      </c>
      <c r="E29" s="152" t="s">
        <v>10</v>
      </c>
      <c r="F29" s="16">
        <f>'joueurs  '!F138</f>
        <v>37.799999999999997</v>
      </c>
      <c r="G29" s="74" t="s">
        <v>276</v>
      </c>
      <c r="H29" s="192">
        <v>511512339</v>
      </c>
      <c r="I29" s="141" t="str">
        <f t="shared" si="1"/>
        <v>H3</v>
      </c>
      <c r="J29" s="5">
        <f>'Feuille saisie score '!J138</f>
        <v>1</v>
      </c>
      <c r="K29" s="5">
        <f>'Feuille saisie score '!K138</f>
        <v>24</v>
      </c>
      <c r="L29" s="5">
        <f>'Feuille saisie score '!L138</f>
        <v>3</v>
      </c>
      <c r="M29" s="5">
        <f>'Feuille saisie score '!M138</f>
        <v>33</v>
      </c>
      <c r="N29" s="5">
        <f t="shared" si="2"/>
        <v>57</v>
      </c>
      <c r="R29" s="238" t="str">
        <f t="shared" si="4"/>
        <v/>
      </c>
    </row>
    <row r="30" spans="1:20" ht="16.5" hidden="1" thickBot="1">
      <c r="A30" s="174" t="s">
        <v>284</v>
      </c>
      <c r="B30" s="174" t="s">
        <v>285</v>
      </c>
      <c r="C30" s="5" t="str">
        <f t="shared" si="0"/>
        <v>LEFEVRE catherine</v>
      </c>
      <c r="D30" s="186" t="s">
        <v>9</v>
      </c>
      <c r="E30" s="152" t="s">
        <v>19</v>
      </c>
      <c r="F30" s="16">
        <f>'joueurs  '!F94</f>
        <v>37.4</v>
      </c>
      <c r="G30" s="74" t="s">
        <v>276</v>
      </c>
      <c r="H30" s="192">
        <v>518607180</v>
      </c>
      <c r="I30" s="141" t="str">
        <f t="shared" si="1"/>
        <v>F2</v>
      </c>
      <c r="J30" s="5">
        <f>'Feuille saisie score '!J94</f>
        <v>8</v>
      </c>
      <c r="K30" s="5">
        <f>'Feuille saisie score '!K94</f>
        <v>32</v>
      </c>
      <c r="L30" s="5">
        <f>'Feuille saisie score '!L94</f>
        <v>5</v>
      </c>
      <c r="M30" s="5">
        <f>'Feuille saisie score '!M94</f>
        <v>28</v>
      </c>
      <c r="N30" s="5">
        <f t="shared" si="2"/>
        <v>60</v>
      </c>
      <c r="P30" s="235"/>
      <c r="Q30" s="244"/>
      <c r="R30" s="240"/>
    </row>
    <row r="31" spans="1:20" hidden="1">
      <c r="A31" s="172" t="s">
        <v>55</v>
      </c>
      <c r="B31" s="172" t="s">
        <v>57</v>
      </c>
      <c r="C31" s="5" t="str">
        <f t="shared" si="0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1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2"/>
        <v>57</v>
      </c>
      <c r="R31" t="str">
        <f t="shared" ref="R31:R38" si="5">IF(Q31="","",RANK(Q31,$Q$3:$Q$169,0))</f>
        <v/>
      </c>
    </row>
    <row r="32" spans="1:20" ht="15.75" thickBot="1">
      <c r="A32" s="172" t="s">
        <v>288</v>
      </c>
      <c r="B32" s="172" t="s">
        <v>289</v>
      </c>
      <c r="C32" s="5" t="str">
        <f t="shared" ref="C32:C62" si="6">A32&amp;" "&amp;B32</f>
        <v>SIMON nicolas</v>
      </c>
      <c r="D32" s="186" t="s">
        <v>9</v>
      </c>
      <c r="E32" s="152" t="s">
        <v>10</v>
      </c>
      <c r="F32" s="16">
        <f>'joueurs  '!F154</f>
        <v>11.3</v>
      </c>
      <c r="G32" s="74" t="s">
        <v>276</v>
      </c>
      <c r="H32" s="192">
        <v>513093217</v>
      </c>
      <c r="I32" s="141" t="str">
        <f t="shared" ref="I32:I62" si="7">IF(E32="H",IF(F32&lt;15.5,"H1",IF(F32&lt;24.5,"H2","H3")),IF(E32="F",IF(F32&lt;24.5,"F1","F2"),""))</f>
        <v>H1</v>
      </c>
      <c r="J32" s="5">
        <f>'Feuille saisie score '!J154</f>
        <v>13</v>
      </c>
      <c r="K32" s="5">
        <f>'Feuille saisie score '!K154</f>
        <v>21</v>
      </c>
      <c r="L32" s="5">
        <f>'Feuille saisie score '!L154</f>
        <v>10</v>
      </c>
      <c r="M32" s="5">
        <f>'Feuille saisie score '!M154</f>
        <v>24</v>
      </c>
      <c r="N32" s="5">
        <f t="shared" ref="N32:N62" si="8">K32+M32</f>
        <v>45</v>
      </c>
      <c r="R32" s="238" t="str">
        <f t="shared" si="5"/>
        <v/>
      </c>
    </row>
    <row r="33" spans="1:20" ht="15.75" hidden="1" thickBot="1">
      <c r="A33" s="172" t="s">
        <v>32</v>
      </c>
      <c r="B33" s="172" t="s">
        <v>33</v>
      </c>
      <c r="C33" s="5" t="str">
        <f t="shared" si="6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7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8"/>
        <v>72</v>
      </c>
      <c r="R33" t="str">
        <f t="shared" si="5"/>
        <v/>
      </c>
    </row>
    <row r="34" spans="1:20" ht="16.5" hidden="1" thickBot="1">
      <c r="A34" s="174" t="s">
        <v>211</v>
      </c>
      <c r="B34" s="174" t="s">
        <v>212</v>
      </c>
      <c r="C34" s="5" t="str">
        <f t="shared" si="6"/>
        <v>DI GIANNI MURIEL</v>
      </c>
      <c r="D34" s="186" t="s">
        <v>9</v>
      </c>
      <c r="E34" s="149" t="s">
        <v>19</v>
      </c>
      <c r="F34" s="16">
        <f>'joueurs  '!F54</f>
        <v>10.3</v>
      </c>
      <c r="G34" s="57" t="s">
        <v>213</v>
      </c>
      <c r="H34" s="205" t="s">
        <v>214</v>
      </c>
      <c r="I34" s="141" t="str">
        <f t="shared" si="7"/>
        <v>F1</v>
      </c>
      <c r="J34" s="5">
        <f>'Feuille saisie score '!J54</f>
        <v>25</v>
      </c>
      <c r="K34" s="5">
        <f>'Feuille saisie score '!K54</f>
        <v>37</v>
      </c>
      <c r="L34" s="5">
        <f>'Feuille saisie score '!L54</f>
        <v>23</v>
      </c>
      <c r="M34" s="5">
        <f>'Feuille saisie score '!M54</f>
        <v>35</v>
      </c>
      <c r="N34" s="5">
        <f t="shared" si="8"/>
        <v>72</v>
      </c>
      <c r="Q34" s="238"/>
      <c r="R34" s="239" t="str">
        <f t="shared" si="5"/>
        <v/>
      </c>
    </row>
    <row r="35" spans="1:20" ht="15.75" thickBot="1">
      <c r="A35" s="172" t="s">
        <v>279</v>
      </c>
      <c r="B35" s="172" t="s">
        <v>280</v>
      </c>
      <c r="C35" s="5" t="str">
        <f t="shared" si="6"/>
        <v>VIVAUX Guillaume</v>
      </c>
      <c r="D35" s="186" t="s">
        <v>9</v>
      </c>
      <c r="E35" s="152" t="s">
        <v>10</v>
      </c>
      <c r="F35" s="16">
        <f>'joueurs  '!F164</f>
        <v>30.3</v>
      </c>
      <c r="G35" s="74" t="s">
        <v>276</v>
      </c>
      <c r="H35" s="192">
        <v>41046154</v>
      </c>
      <c r="I35" s="141" t="str">
        <f t="shared" si="7"/>
        <v>H3</v>
      </c>
      <c r="J35" s="5">
        <f>'Feuille saisie score '!J164</f>
        <v>8</v>
      </c>
      <c r="K35" s="5">
        <f>'Feuille saisie score '!K164</f>
        <v>34</v>
      </c>
      <c r="L35" s="5">
        <f>'Feuille saisie score '!L164</f>
        <v>7</v>
      </c>
      <c r="M35" s="5">
        <f>'Feuille saisie score '!M164</f>
        <v>27</v>
      </c>
      <c r="N35" s="5">
        <f t="shared" si="8"/>
        <v>61</v>
      </c>
      <c r="P35" s="235" t="str">
        <f>G35</f>
        <v xml:space="preserve">BPCE SA  </v>
      </c>
      <c r="Q35" s="228">
        <f>SUM(LARGE((N23,N24,N25,N26,N27,N28,N29,N32,N35),{1;2;3}))</f>
        <v>204</v>
      </c>
      <c r="R35" s="285">
        <f t="shared" si="5"/>
        <v>6</v>
      </c>
      <c r="T35" s="238">
        <f>MAX(N23,N24,N25,N26,N27,N28,N29,N32,N35)</f>
        <v>74</v>
      </c>
    </row>
    <row r="36" spans="1:20">
      <c r="A36" s="172" t="s">
        <v>220</v>
      </c>
      <c r="B36" s="172" t="s">
        <v>221</v>
      </c>
      <c r="C36" s="5" t="str">
        <f t="shared" si="6"/>
        <v>HERLIN KEVIN</v>
      </c>
      <c r="D36" s="186" t="s">
        <v>9</v>
      </c>
      <c r="E36" s="149" t="s">
        <v>10</v>
      </c>
      <c r="F36" s="16">
        <f>'joueurs  '!F77</f>
        <v>26</v>
      </c>
      <c r="G36" s="57" t="s">
        <v>213</v>
      </c>
      <c r="H36" s="192">
        <v>520163379</v>
      </c>
      <c r="I36" s="141" t="str">
        <f t="shared" si="7"/>
        <v>H3</v>
      </c>
      <c r="J36" s="5">
        <f>'Feuille saisie score '!J77</f>
        <v>6</v>
      </c>
      <c r="K36" s="5">
        <f>'Feuille saisie score '!K77</f>
        <v>23</v>
      </c>
      <c r="L36" s="5">
        <f>'Feuille saisie score '!L77</f>
        <v>8</v>
      </c>
      <c r="M36" s="5">
        <f>'Feuille saisie score '!M77</f>
        <v>25</v>
      </c>
      <c r="N36" s="5">
        <f t="shared" si="8"/>
        <v>48</v>
      </c>
      <c r="R36" s="238" t="str">
        <f t="shared" si="5"/>
        <v/>
      </c>
    </row>
    <row r="37" spans="1:20" hidden="1">
      <c r="A37" s="172" t="s">
        <v>45</v>
      </c>
      <c r="B37" s="172" t="s">
        <v>46</v>
      </c>
      <c r="C37" s="5" t="str">
        <f t="shared" si="6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7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8"/>
        <v>51</v>
      </c>
      <c r="R37" t="str">
        <f t="shared" si="5"/>
        <v/>
      </c>
    </row>
    <row r="38" spans="1:20" hidden="1">
      <c r="A38" s="172" t="s">
        <v>215</v>
      </c>
      <c r="B38" s="172" t="s">
        <v>216</v>
      </c>
      <c r="C38" s="5" t="str">
        <f t="shared" si="6"/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si="7"/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si="8"/>
        <v>56</v>
      </c>
      <c r="R38" t="str">
        <f t="shared" si="5"/>
        <v/>
      </c>
    </row>
    <row r="39" spans="1:20" ht="16.5" hidden="1" thickBot="1">
      <c r="A39" s="172" t="s">
        <v>217</v>
      </c>
      <c r="B39" s="172" t="s">
        <v>218</v>
      </c>
      <c r="C39" s="5" t="str">
        <f t="shared" si="6"/>
        <v>MATTEI VERONIQUE</v>
      </c>
      <c r="D39" s="186" t="s">
        <v>9</v>
      </c>
      <c r="E39" s="149" t="s">
        <v>19</v>
      </c>
      <c r="F39" s="16">
        <f>'joueurs  '!F110</f>
        <v>36.4</v>
      </c>
      <c r="G39" s="57" t="s">
        <v>213</v>
      </c>
      <c r="H39" s="205" t="s">
        <v>219</v>
      </c>
      <c r="I39" s="141" t="str">
        <f t="shared" si="7"/>
        <v>F2</v>
      </c>
      <c r="J39" s="5">
        <f>'Feuille saisie score '!J110</f>
        <v>10</v>
      </c>
      <c r="K39" s="5">
        <f>'Feuille saisie score '!K110</f>
        <v>42</v>
      </c>
      <c r="L39" s="5">
        <f>'Feuille saisie score '!L110</f>
        <v>6</v>
      </c>
      <c r="M39" s="5">
        <f>'Feuille saisie score '!M110</f>
        <v>30</v>
      </c>
      <c r="N39" s="5">
        <f t="shared" si="8"/>
        <v>72</v>
      </c>
      <c r="P39" s="235"/>
      <c r="Q39" s="244"/>
      <c r="R39" s="240"/>
    </row>
    <row r="40" spans="1:20" ht="15.75" thickBot="1">
      <c r="A40" s="172" t="s">
        <v>222</v>
      </c>
      <c r="B40" s="172" t="s">
        <v>223</v>
      </c>
      <c r="C40" s="5" t="str">
        <f t="shared" si="6"/>
        <v>LAURENT JEAN-MARC</v>
      </c>
      <c r="D40" s="186" t="s">
        <v>9</v>
      </c>
      <c r="E40" s="149" t="s">
        <v>10</v>
      </c>
      <c r="F40" s="16">
        <f>'joueurs  '!F91</f>
        <v>12.4</v>
      </c>
      <c r="G40" s="57" t="s">
        <v>213</v>
      </c>
      <c r="H40" s="192">
        <v>542201090</v>
      </c>
      <c r="I40" s="141" t="str">
        <f t="shared" si="7"/>
        <v>H1</v>
      </c>
      <c r="J40" s="5">
        <f>'Feuille saisie score '!J91</f>
        <v>14</v>
      </c>
      <c r="K40" s="5">
        <f>'Feuille saisie score '!K91</f>
        <v>23</v>
      </c>
      <c r="L40" s="5">
        <f>'Feuille saisie score '!L91</f>
        <v>19</v>
      </c>
      <c r="M40" s="5">
        <f>'Feuille saisie score '!M91</f>
        <v>33</v>
      </c>
      <c r="N40" s="5">
        <f t="shared" si="8"/>
        <v>56</v>
      </c>
      <c r="R40" s="238" t="str">
        <f t="shared" ref="R40:R61" si="9">IF(Q40="","",RANK(Q40,$Q$3:$Q$169,0))</f>
        <v/>
      </c>
    </row>
    <row r="41" spans="1:20" ht="15.75" thickBot="1">
      <c r="A41" s="172" t="s">
        <v>224</v>
      </c>
      <c r="B41" s="172" t="s">
        <v>225</v>
      </c>
      <c r="C41" s="5" t="str">
        <f t="shared" si="6"/>
        <v>PENIN Nicolas</v>
      </c>
      <c r="D41" s="186" t="s">
        <v>9</v>
      </c>
      <c r="E41" s="149" t="s">
        <v>10</v>
      </c>
      <c r="F41" s="16">
        <f>'joueurs  '!F129</f>
        <v>27.8</v>
      </c>
      <c r="G41" s="57" t="s">
        <v>213</v>
      </c>
      <c r="H41" s="192">
        <v>531464238</v>
      </c>
      <c r="I41" s="141" t="str">
        <f t="shared" si="7"/>
        <v>H3</v>
      </c>
      <c r="J41" s="5">
        <f>'Feuille saisie score '!J129</f>
        <v>5</v>
      </c>
      <c r="K41" s="5">
        <f>'Feuille saisie score '!K129</f>
        <v>19</v>
      </c>
      <c r="L41" s="5">
        <f>'Feuille saisie score '!L129</f>
        <v>0</v>
      </c>
      <c r="M41" s="5">
        <f>'Feuille saisie score '!M129</f>
        <v>0</v>
      </c>
      <c r="N41" s="5">
        <f t="shared" si="8"/>
        <v>19</v>
      </c>
      <c r="P41" s="235" t="str">
        <f>G41</f>
        <v xml:space="preserve">BPCE SI  </v>
      </c>
      <c r="Q41" s="228">
        <f>SUM(LARGE((N36,N40,N41),{1;2;3}))</f>
        <v>123</v>
      </c>
      <c r="R41" s="285">
        <f t="shared" si="9"/>
        <v>20</v>
      </c>
      <c r="T41" s="238">
        <f>MAX(N36,N40,N41)</f>
        <v>56</v>
      </c>
    </row>
    <row r="42" spans="1:20">
      <c r="A42" s="172" t="s">
        <v>71</v>
      </c>
      <c r="B42" s="172" t="s">
        <v>72</v>
      </c>
      <c r="C42" s="5" t="str">
        <f t="shared" si="6"/>
        <v>GAUTIER Stéphane</v>
      </c>
      <c r="D42" s="186" t="s">
        <v>9</v>
      </c>
      <c r="E42" s="95" t="s">
        <v>10</v>
      </c>
      <c r="F42" s="16">
        <f>'joueurs  '!F67</f>
        <v>25.4</v>
      </c>
      <c r="G42" s="14" t="s">
        <v>60</v>
      </c>
      <c r="H42" s="192">
        <v>44952233</v>
      </c>
      <c r="I42" s="141" t="str">
        <f t="shared" si="7"/>
        <v>H3</v>
      </c>
      <c r="J42" s="5">
        <f>'Feuille saisie score '!J67</f>
        <v>6</v>
      </c>
      <c r="K42" s="5">
        <f>'Feuille saisie score '!K67</f>
        <v>21</v>
      </c>
      <c r="L42" s="5">
        <f>'Feuille saisie score '!L67</f>
        <v>7</v>
      </c>
      <c r="M42" s="5">
        <f>'Feuille saisie score '!M67</f>
        <v>28</v>
      </c>
      <c r="N42" s="5">
        <f t="shared" si="8"/>
        <v>49</v>
      </c>
      <c r="R42" s="238" t="str">
        <f t="shared" si="9"/>
        <v/>
      </c>
    </row>
    <row r="43" spans="1:20">
      <c r="A43" s="172" t="s">
        <v>73</v>
      </c>
      <c r="B43" s="172" t="s">
        <v>74</v>
      </c>
      <c r="C43" s="5" t="str">
        <f t="shared" si="6"/>
        <v>LALANNE Franck</v>
      </c>
      <c r="D43" s="186" t="s">
        <v>9</v>
      </c>
      <c r="E43" s="95" t="s">
        <v>10</v>
      </c>
      <c r="F43" s="16">
        <f>'joueurs  '!F87</f>
        <v>24.8</v>
      </c>
      <c r="G43" s="14" t="s">
        <v>60</v>
      </c>
      <c r="H43" s="192">
        <v>543213165</v>
      </c>
      <c r="I43" s="141" t="str">
        <f t="shared" si="7"/>
        <v>H3</v>
      </c>
      <c r="J43" s="5">
        <f>'Feuille saisie score '!J87</f>
        <v>4</v>
      </c>
      <c r="K43" s="5">
        <f>'Feuille saisie score '!K87</f>
        <v>13</v>
      </c>
      <c r="L43" s="5">
        <f>'Feuille saisie score '!L87</f>
        <v>5</v>
      </c>
      <c r="M43" s="5">
        <f>'Feuille saisie score '!M87</f>
        <v>19</v>
      </c>
      <c r="N43" s="5">
        <f t="shared" si="8"/>
        <v>32</v>
      </c>
      <c r="R43" s="238" t="str">
        <f t="shared" si="9"/>
        <v/>
      </c>
    </row>
    <row r="44" spans="1:20" ht="15.75" thickBot="1">
      <c r="A44" s="172" t="s">
        <v>63</v>
      </c>
      <c r="B44" s="172" t="s">
        <v>64</v>
      </c>
      <c r="C44" s="5" t="str">
        <f t="shared" si="6"/>
        <v>MAJOIS Eric</v>
      </c>
      <c r="D44" s="186" t="s">
        <v>9</v>
      </c>
      <c r="E44" s="95" t="s">
        <v>10</v>
      </c>
      <c r="F44" s="16">
        <f>'joueurs  '!F106</f>
        <v>21.3</v>
      </c>
      <c r="G44" s="14" t="s">
        <v>60</v>
      </c>
      <c r="H44" s="192">
        <v>529362067</v>
      </c>
      <c r="I44" s="141" t="str">
        <f t="shared" si="7"/>
        <v>H2</v>
      </c>
      <c r="J44" s="5">
        <f>'Feuille saisie score '!J106</f>
        <v>7</v>
      </c>
      <c r="K44" s="5">
        <f>'Feuille saisie score '!K106</f>
        <v>19</v>
      </c>
      <c r="L44" s="5">
        <f>'Feuille saisie score '!L106</f>
        <v>7</v>
      </c>
      <c r="M44" s="5">
        <f>'Feuille saisie score '!M106</f>
        <v>17</v>
      </c>
      <c r="N44" s="5">
        <f t="shared" si="8"/>
        <v>36</v>
      </c>
      <c r="R44" s="238" t="str">
        <f t="shared" si="9"/>
        <v/>
      </c>
    </row>
    <row r="45" spans="1:20" ht="15.75" thickBot="1">
      <c r="A45" s="172" t="s">
        <v>67</v>
      </c>
      <c r="B45" s="172" t="s">
        <v>68</v>
      </c>
      <c r="C45" s="5" t="str">
        <f t="shared" si="6"/>
        <v>TOMINE Sébastien</v>
      </c>
      <c r="D45" s="186" t="s">
        <v>9</v>
      </c>
      <c r="E45" s="95" t="s">
        <v>10</v>
      </c>
      <c r="F45" s="16">
        <f>'joueurs  '!F158</f>
        <v>37.4</v>
      </c>
      <c r="G45" s="14" t="s">
        <v>60</v>
      </c>
      <c r="H45" s="192">
        <v>517701383</v>
      </c>
      <c r="I45" s="141" t="str">
        <f t="shared" si="7"/>
        <v>H3</v>
      </c>
      <c r="J45" s="5">
        <f>'Feuille saisie score '!J158</f>
        <v>14</v>
      </c>
      <c r="K45" s="5">
        <f>'Feuille saisie score '!K158</f>
        <v>52</v>
      </c>
      <c r="L45" s="5">
        <f>'Feuille saisie score '!L158</f>
        <v>20</v>
      </c>
      <c r="M45" s="5">
        <f>'Feuille saisie score '!M158</f>
        <v>58</v>
      </c>
      <c r="N45" s="5">
        <f t="shared" si="8"/>
        <v>110</v>
      </c>
      <c r="P45" s="235" t="str">
        <f>G45</f>
        <v xml:space="preserve">BPGO  </v>
      </c>
      <c r="Q45" s="228">
        <f>SUM(LARGE((N42,N43,N44,N45),{1;2;3}))</f>
        <v>195</v>
      </c>
      <c r="R45" s="285">
        <f t="shared" si="9"/>
        <v>11</v>
      </c>
      <c r="T45" s="238">
        <f>MAX(N42,N43,N44,N45)</f>
        <v>110</v>
      </c>
    </row>
    <row r="46" spans="1:20">
      <c r="A46" s="172" t="s">
        <v>311</v>
      </c>
      <c r="B46" s="172" t="s">
        <v>154</v>
      </c>
      <c r="C46" s="5" t="str">
        <f t="shared" si="6"/>
        <v>AYMARD FREDERIC</v>
      </c>
      <c r="D46" s="186" t="s">
        <v>9</v>
      </c>
      <c r="E46" s="154" t="s">
        <v>10</v>
      </c>
      <c r="F46" s="16">
        <f>'joueurs  '!F8</f>
        <v>16.5</v>
      </c>
      <c r="G46" s="80" t="s">
        <v>306</v>
      </c>
      <c r="H46" s="195" t="s">
        <v>312</v>
      </c>
      <c r="I46" s="141" t="str">
        <f t="shared" si="7"/>
        <v>H2</v>
      </c>
      <c r="J46" s="5">
        <f>'Feuille saisie score '!J8</f>
        <v>12</v>
      </c>
      <c r="K46" s="5">
        <f>'Feuille saisie score '!K8</f>
        <v>28</v>
      </c>
      <c r="L46" s="5">
        <f>'Feuille saisie score '!L8</f>
        <v>12</v>
      </c>
      <c r="M46" s="5">
        <f>'Feuille saisie score '!M8</f>
        <v>26</v>
      </c>
      <c r="N46" s="5">
        <f t="shared" si="8"/>
        <v>54</v>
      </c>
      <c r="R46" s="238" t="str">
        <f t="shared" si="9"/>
        <v/>
      </c>
    </row>
    <row r="47" spans="1:20">
      <c r="A47" s="172" t="s">
        <v>313</v>
      </c>
      <c r="B47" s="172" t="s">
        <v>237</v>
      </c>
      <c r="C47" s="5" t="str">
        <f t="shared" si="6"/>
        <v>LACAZE NICOLAS</v>
      </c>
      <c r="D47" s="186" t="s">
        <v>9</v>
      </c>
      <c r="E47" s="154" t="s">
        <v>10</v>
      </c>
      <c r="F47" s="16">
        <f>'joueurs  '!F86</f>
        <v>19</v>
      </c>
      <c r="G47" s="80" t="s">
        <v>306</v>
      </c>
      <c r="H47" s="195" t="s">
        <v>314</v>
      </c>
      <c r="I47" s="141" t="str">
        <f t="shared" si="7"/>
        <v>H2</v>
      </c>
      <c r="J47" s="5">
        <f>'Feuille saisie score '!J86</f>
        <v>14</v>
      </c>
      <c r="K47" s="5">
        <f>'Feuille saisie score '!K86</f>
        <v>32</v>
      </c>
      <c r="L47" s="5">
        <f>'Feuille saisie score '!L86</f>
        <v>8</v>
      </c>
      <c r="M47" s="5">
        <f>'Feuille saisie score '!M86</f>
        <v>22</v>
      </c>
      <c r="N47" s="5">
        <f t="shared" si="8"/>
        <v>54</v>
      </c>
      <c r="R47" s="238" t="str">
        <f t="shared" si="9"/>
        <v/>
      </c>
    </row>
    <row r="48" spans="1:20">
      <c r="A48" s="172" t="s">
        <v>308</v>
      </c>
      <c r="B48" s="172" t="s">
        <v>309</v>
      </c>
      <c r="C48" s="5" t="str">
        <f t="shared" si="6"/>
        <v>MANSIOUS CHRISTOPHE</v>
      </c>
      <c r="D48" s="186" t="s">
        <v>9</v>
      </c>
      <c r="E48" s="154" t="s">
        <v>10</v>
      </c>
      <c r="F48" s="16">
        <f>'joueurs  '!F107</f>
        <v>9.1</v>
      </c>
      <c r="G48" s="80" t="s">
        <v>306</v>
      </c>
      <c r="H48" s="195" t="s">
        <v>310</v>
      </c>
      <c r="I48" s="141" t="str">
        <f t="shared" si="7"/>
        <v>H1</v>
      </c>
      <c r="J48" s="5">
        <f>'Feuille saisie score '!J107</f>
        <v>16</v>
      </c>
      <c r="K48" s="5">
        <f>'Feuille saisie score '!K107</f>
        <v>26</v>
      </c>
      <c r="L48" s="5">
        <f>'Feuille saisie score '!L107</f>
        <v>20</v>
      </c>
      <c r="M48" s="5">
        <f>'Feuille saisie score '!M107</f>
        <v>30</v>
      </c>
      <c r="N48" s="5">
        <f t="shared" si="8"/>
        <v>56</v>
      </c>
      <c r="R48" s="238" t="str">
        <f t="shared" si="9"/>
        <v/>
      </c>
    </row>
    <row r="49" spans="1:20" ht="15.75" thickBot="1">
      <c r="A49" s="172" t="s">
        <v>318</v>
      </c>
      <c r="B49" s="172" t="s">
        <v>319</v>
      </c>
      <c r="C49" s="5" t="str">
        <f t="shared" si="6"/>
        <v>PRADERE GUILLAUME</v>
      </c>
      <c r="D49" s="186" t="s">
        <v>9</v>
      </c>
      <c r="E49" s="154" t="s">
        <v>10</v>
      </c>
      <c r="F49" s="16">
        <f>'joueurs  '!F136</f>
        <v>14.4</v>
      </c>
      <c r="G49" s="80" t="s">
        <v>306</v>
      </c>
      <c r="H49" s="195" t="s">
        <v>320</v>
      </c>
      <c r="I49" s="141" t="str">
        <f t="shared" si="7"/>
        <v>H1</v>
      </c>
      <c r="J49" s="5">
        <f>'Feuille saisie score '!J136</f>
        <v>20</v>
      </c>
      <c r="K49" s="5">
        <f>'Feuille saisie score '!K136</f>
        <v>34</v>
      </c>
      <c r="L49" s="5">
        <f>'Feuille saisie score '!L136</f>
        <v>10</v>
      </c>
      <c r="M49" s="5">
        <f>'Feuille saisie score '!M136</f>
        <v>20</v>
      </c>
      <c r="N49" s="5">
        <f t="shared" si="8"/>
        <v>54</v>
      </c>
      <c r="R49" s="238" t="str">
        <f t="shared" si="9"/>
        <v/>
      </c>
    </row>
    <row r="50" spans="1:20" ht="15.75" thickBot="1">
      <c r="A50" s="174" t="s">
        <v>305</v>
      </c>
      <c r="B50" s="174" t="s">
        <v>263</v>
      </c>
      <c r="C50" s="5" t="str">
        <f t="shared" si="6"/>
        <v>REVEL STEPHANE</v>
      </c>
      <c r="D50" s="186" t="s">
        <v>9</v>
      </c>
      <c r="E50" s="154" t="s">
        <v>10</v>
      </c>
      <c r="F50" s="16">
        <f>'joueurs  '!F143</f>
        <v>19.8</v>
      </c>
      <c r="G50" s="80" t="s">
        <v>306</v>
      </c>
      <c r="H50" s="195" t="s">
        <v>307</v>
      </c>
      <c r="I50" s="141" t="str">
        <f t="shared" si="7"/>
        <v>H2</v>
      </c>
      <c r="J50" s="5">
        <f>'Feuille saisie score '!J143</f>
        <v>14</v>
      </c>
      <c r="K50" s="5">
        <f>'Feuille saisie score '!K143</f>
        <v>33</v>
      </c>
      <c r="L50" s="5">
        <f>'Feuille saisie score '!L143</f>
        <v>16</v>
      </c>
      <c r="M50" s="5">
        <f>'Feuille saisie score '!M143</f>
        <v>35</v>
      </c>
      <c r="N50" s="5">
        <f t="shared" si="8"/>
        <v>68</v>
      </c>
      <c r="P50" s="235" t="str">
        <f>G50</f>
        <v xml:space="preserve">BPOC  </v>
      </c>
      <c r="Q50" s="228">
        <f>SUM(LARGE((N46,N47,N48,N49,N50),{1;2;3}))</f>
        <v>178</v>
      </c>
      <c r="R50" s="285">
        <f t="shared" si="9"/>
        <v>14</v>
      </c>
      <c r="T50" s="238">
        <f>MAX(N46,N47,N48,N49,N50)</f>
        <v>68</v>
      </c>
    </row>
    <row r="51" spans="1:20" ht="15.75">
      <c r="A51" s="175" t="s">
        <v>101</v>
      </c>
      <c r="B51" s="175" t="s">
        <v>102</v>
      </c>
      <c r="C51" s="5" t="str">
        <f t="shared" si="6"/>
        <v>ANDURAND Jérôme</v>
      </c>
      <c r="D51" s="187" t="s">
        <v>9</v>
      </c>
      <c r="E51" s="142" t="s">
        <v>10</v>
      </c>
      <c r="F51" s="16">
        <f>'joueurs  '!F5</f>
        <v>15.4</v>
      </c>
      <c r="G51" s="86" t="s">
        <v>78</v>
      </c>
      <c r="H51" s="193">
        <v>514507116</v>
      </c>
      <c r="I51" s="141" t="str">
        <f t="shared" si="7"/>
        <v>H1</v>
      </c>
      <c r="J51" s="5">
        <f>'Feuille saisie score '!J5</f>
        <v>15</v>
      </c>
      <c r="K51" s="5">
        <f>'Feuille saisie score '!K5</f>
        <v>30</v>
      </c>
      <c r="L51" s="5">
        <f>'Feuille saisie score '!L5</f>
        <v>23</v>
      </c>
      <c r="M51" s="5">
        <f>'Feuille saisie score '!M5</f>
        <v>37</v>
      </c>
      <c r="N51" s="5">
        <f t="shared" si="8"/>
        <v>67</v>
      </c>
      <c r="R51" s="238" t="str">
        <f t="shared" si="9"/>
        <v/>
      </c>
    </row>
    <row r="52" spans="1:20" ht="15.75" hidden="1">
      <c r="A52" s="174" t="s">
        <v>58</v>
      </c>
      <c r="B52" s="174" t="s">
        <v>59</v>
      </c>
      <c r="C52" s="5" t="str">
        <f t="shared" si="6"/>
        <v>FOURNIER Corinne</v>
      </c>
      <c r="D52" s="186" t="s">
        <v>9</v>
      </c>
      <c r="E52" s="95" t="s">
        <v>19</v>
      </c>
      <c r="F52" s="16">
        <f>'joueurs  '!F63</f>
        <v>18.7</v>
      </c>
      <c r="G52" s="14" t="s">
        <v>60</v>
      </c>
      <c r="H52" s="192">
        <v>3147213</v>
      </c>
      <c r="I52" s="141" t="str">
        <f t="shared" si="7"/>
        <v>F1</v>
      </c>
      <c r="J52" s="5">
        <f>'Feuille saisie score '!J63</f>
        <v>19</v>
      </c>
      <c r="K52" s="5">
        <f>'Feuille saisie score '!K63</f>
        <v>38</v>
      </c>
      <c r="L52" s="5">
        <f>'Feuille saisie score '!L63</f>
        <v>10</v>
      </c>
      <c r="M52" s="5">
        <f>'Feuille saisie score '!M63</f>
        <v>24</v>
      </c>
      <c r="N52" s="5">
        <f t="shared" si="8"/>
        <v>62</v>
      </c>
      <c r="Q52" s="238"/>
      <c r="R52" s="239" t="str">
        <f t="shared" si="9"/>
        <v/>
      </c>
    </row>
    <row r="53" spans="1:20" ht="15.75">
      <c r="A53" s="175" t="s">
        <v>113</v>
      </c>
      <c r="B53" s="175" t="s">
        <v>114</v>
      </c>
      <c r="C53" s="5" t="str">
        <f t="shared" si="6"/>
        <v>BEUVELOT Gaël</v>
      </c>
      <c r="D53" s="187" t="s">
        <v>9</v>
      </c>
      <c r="E53" s="142" t="s">
        <v>10</v>
      </c>
      <c r="F53" s="16">
        <f>'joueurs  '!F19</f>
        <v>11.9</v>
      </c>
      <c r="G53" s="86" t="s">
        <v>78</v>
      </c>
      <c r="H53" s="198">
        <v>533283215</v>
      </c>
      <c r="I53" s="141" t="str">
        <f t="shared" si="7"/>
        <v>H1</v>
      </c>
      <c r="J53" s="5">
        <f>'Feuille saisie score '!J19</f>
        <v>10</v>
      </c>
      <c r="K53" s="5">
        <f>'Feuille saisie score '!K19</f>
        <v>19</v>
      </c>
      <c r="L53" s="5">
        <f>'Feuille saisie score '!L19</f>
        <v>7</v>
      </c>
      <c r="M53" s="5">
        <f>'Feuille saisie score '!M19</f>
        <v>16</v>
      </c>
      <c r="N53" s="5">
        <f t="shared" si="8"/>
        <v>35</v>
      </c>
      <c r="R53" s="238" t="str">
        <f t="shared" si="9"/>
        <v/>
      </c>
    </row>
    <row r="54" spans="1:20" ht="15.75" hidden="1">
      <c r="A54" s="172" t="s">
        <v>69</v>
      </c>
      <c r="B54" s="172" t="s">
        <v>70</v>
      </c>
      <c r="C54" s="5" t="str">
        <f t="shared" si="6"/>
        <v>HOUET Elodie</v>
      </c>
      <c r="D54" s="186" t="s">
        <v>9</v>
      </c>
      <c r="E54" s="95" t="s">
        <v>19</v>
      </c>
      <c r="F54" s="16">
        <f>'joueurs  '!F79</f>
        <v>49</v>
      </c>
      <c r="G54" s="14" t="s">
        <v>60</v>
      </c>
      <c r="H54" s="192">
        <v>524317384</v>
      </c>
      <c r="I54" s="141" t="str">
        <f t="shared" si="7"/>
        <v>F2</v>
      </c>
      <c r="J54" s="5">
        <f>'Feuille saisie score '!J79</f>
        <v>11</v>
      </c>
      <c r="K54" s="5">
        <f>'Feuille saisie score '!K79</f>
        <v>43</v>
      </c>
      <c r="L54" s="5">
        <f>'Feuille saisie score '!L79</f>
        <v>4</v>
      </c>
      <c r="M54" s="5">
        <f>'Feuille saisie score '!M79</f>
        <v>33</v>
      </c>
      <c r="N54" s="5">
        <f t="shared" si="8"/>
        <v>76</v>
      </c>
      <c r="Q54" s="238"/>
      <c r="R54" s="239" t="str">
        <f t="shared" si="9"/>
        <v/>
      </c>
    </row>
    <row r="55" spans="1:20" ht="15.75" hidden="1">
      <c r="A55" s="172" t="s">
        <v>65</v>
      </c>
      <c r="B55" s="172" t="s">
        <v>66</v>
      </c>
      <c r="C55" s="5" t="str">
        <f t="shared" si="6"/>
        <v>MORGANT JAFFEUX Elisabeth</v>
      </c>
      <c r="D55" s="186" t="s">
        <v>9</v>
      </c>
      <c r="E55" s="95" t="s">
        <v>19</v>
      </c>
      <c r="F55" s="16">
        <f>'joueurs  '!F118</f>
        <v>45.1</v>
      </c>
      <c r="G55" s="14" t="s">
        <v>60</v>
      </c>
      <c r="H55" s="192">
        <v>46795342</v>
      </c>
      <c r="I55" s="141" t="str">
        <f t="shared" si="7"/>
        <v>F2</v>
      </c>
      <c r="J55" s="5">
        <f>'Feuille saisie score '!J118</f>
        <v>1</v>
      </c>
      <c r="K55" s="5">
        <f>'Feuille saisie score '!K118</f>
        <v>14</v>
      </c>
      <c r="L55" s="5">
        <f>'Feuille saisie score '!L118</f>
        <v>0</v>
      </c>
      <c r="M55" s="5">
        <f>'Feuille saisie score '!M118</f>
        <v>0</v>
      </c>
      <c r="N55" s="5">
        <f t="shared" si="8"/>
        <v>14</v>
      </c>
      <c r="Q55" s="238"/>
      <c r="R55" s="239" t="str">
        <f t="shared" si="9"/>
        <v/>
      </c>
    </row>
    <row r="56" spans="1:20" ht="15.75">
      <c r="A56" s="175" t="s">
        <v>96</v>
      </c>
      <c r="B56" s="175" t="s">
        <v>54</v>
      </c>
      <c r="C56" s="5" t="str">
        <f t="shared" si="6"/>
        <v>BOULDOIRES Bertrand</v>
      </c>
      <c r="D56" s="187" t="s">
        <v>9</v>
      </c>
      <c r="E56" s="142" t="s">
        <v>10</v>
      </c>
      <c r="F56" s="16">
        <f>'joueurs  '!F21</f>
        <v>7</v>
      </c>
      <c r="G56" s="86" t="s">
        <v>78</v>
      </c>
      <c r="H56" s="193" t="s">
        <v>97</v>
      </c>
      <c r="I56" s="141" t="str">
        <f t="shared" si="7"/>
        <v>H1</v>
      </c>
      <c r="J56" s="5">
        <f>'Feuille saisie score '!J21</f>
        <v>13</v>
      </c>
      <c r="K56" s="5">
        <f>'Feuille saisie score '!K21</f>
        <v>21</v>
      </c>
      <c r="L56" s="5">
        <f>'Feuille saisie score '!L21</f>
        <v>6</v>
      </c>
      <c r="M56" s="5">
        <f>'Feuille saisie score '!M21</f>
        <v>11</v>
      </c>
      <c r="N56" s="5">
        <f t="shared" si="8"/>
        <v>32</v>
      </c>
      <c r="R56" s="238" t="str">
        <f t="shared" si="9"/>
        <v/>
      </c>
    </row>
    <row r="57" spans="1:20" ht="15.75">
      <c r="A57" s="175" t="s">
        <v>107</v>
      </c>
      <c r="B57" s="175" t="s">
        <v>108</v>
      </c>
      <c r="C57" s="5" t="str">
        <f t="shared" si="6"/>
        <v>DECRESSAIN Amaury</v>
      </c>
      <c r="D57" s="187" t="s">
        <v>9</v>
      </c>
      <c r="E57" s="142" t="s">
        <v>10</v>
      </c>
      <c r="F57" s="16">
        <f>'joueurs  '!F44</f>
        <v>14.4</v>
      </c>
      <c r="G57" s="86" t="s">
        <v>78</v>
      </c>
      <c r="H57" s="202" t="s">
        <v>109</v>
      </c>
      <c r="I57" s="141" t="str">
        <f t="shared" si="7"/>
        <v>H1</v>
      </c>
      <c r="J57" s="5">
        <f>'Feuille saisie score '!J44</f>
        <v>2</v>
      </c>
      <c r="K57" s="5">
        <f>'Feuille saisie score '!K44</f>
        <v>9</v>
      </c>
      <c r="L57" s="5">
        <f>'Feuille saisie score '!L44</f>
        <v>13</v>
      </c>
      <c r="M57" s="5">
        <f>'Feuille saisie score '!M44</f>
        <v>25</v>
      </c>
      <c r="N57" s="5">
        <f t="shared" si="8"/>
        <v>34</v>
      </c>
      <c r="R57" s="238" t="str">
        <f t="shared" si="9"/>
        <v/>
      </c>
    </row>
    <row r="58" spans="1:20" ht="15.75">
      <c r="A58" s="175" t="s">
        <v>94</v>
      </c>
      <c r="B58" s="175" t="s">
        <v>95</v>
      </c>
      <c r="C58" s="5" t="str">
        <f t="shared" si="6"/>
        <v>DIZET Loïc</v>
      </c>
      <c r="D58" s="187" t="s">
        <v>9</v>
      </c>
      <c r="E58" s="142" t="s">
        <v>10</v>
      </c>
      <c r="F58" s="16">
        <f>'joueurs  '!F55</f>
        <v>15.7</v>
      </c>
      <c r="G58" s="86" t="s">
        <v>78</v>
      </c>
      <c r="H58" s="198">
        <v>43774199</v>
      </c>
      <c r="I58" s="141" t="str">
        <f t="shared" si="7"/>
        <v>H2</v>
      </c>
      <c r="J58" s="5">
        <f>'Feuille saisie score '!J55</f>
        <v>23</v>
      </c>
      <c r="K58" s="5">
        <f>'Feuille saisie score '!K55</f>
        <v>40</v>
      </c>
      <c r="L58" s="5">
        <f>'Feuille saisie score '!L55</f>
        <v>22</v>
      </c>
      <c r="M58" s="5">
        <f>'Feuille saisie score '!M55</f>
        <v>39</v>
      </c>
      <c r="N58" s="5">
        <f t="shared" si="8"/>
        <v>79</v>
      </c>
      <c r="R58" s="238" t="str">
        <f t="shared" si="9"/>
        <v/>
      </c>
    </row>
    <row r="59" spans="1:20" ht="15.75">
      <c r="A59" s="175" t="s">
        <v>111</v>
      </c>
      <c r="B59" s="175" t="s">
        <v>112</v>
      </c>
      <c r="C59" s="5" t="str">
        <f t="shared" si="6"/>
        <v>DULAU Emmanuel</v>
      </c>
      <c r="D59" s="187" t="s">
        <v>9</v>
      </c>
      <c r="E59" s="142" t="s">
        <v>10</v>
      </c>
      <c r="F59" s="16">
        <f>'joueurs  '!F57</f>
        <v>15.2</v>
      </c>
      <c r="G59" s="86" t="s">
        <v>78</v>
      </c>
      <c r="H59" s="198">
        <v>525284328</v>
      </c>
      <c r="I59" s="141" t="str">
        <f t="shared" si="7"/>
        <v>H1</v>
      </c>
      <c r="J59" s="5">
        <f>'Feuille saisie score '!J57</f>
        <v>10</v>
      </c>
      <c r="K59" s="5">
        <f>'Feuille saisie score '!K57</f>
        <v>24</v>
      </c>
      <c r="L59" s="5">
        <f>'Feuille saisie score '!L57</f>
        <v>19</v>
      </c>
      <c r="M59" s="5">
        <f>'Feuille saisie score '!M57</f>
        <v>33</v>
      </c>
      <c r="N59" s="5">
        <f t="shared" si="8"/>
        <v>57</v>
      </c>
      <c r="R59" s="238" t="str">
        <f t="shared" si="9"/>
        <v/>
      </c>
    </row>
    <row r="60" spans="1:20" ht="15.75">
      <c r="A60" s="175" t="s">
        <v>88</v>
      </c>
      <c r="B60" s="175" t="s">
        <v>89</v>
      </c>
      <c r="C60" s="5" t="str">
        <f t="shared" si="6"/>
        <v>ESCOT Marc</v>
      </c>
      <c r="D60" s="187" t="s">
        <v>90</v>
      </c>
      <c r="E60" s="142" t="s">
        <v>10</v>
      </c>
      <c r="F60" s="16">
        <f>'joueurs  '!F59</f>
        <v>26.6</v>
      </c>
      <c r="G60" s="86" t="s">
        <v>78</v>
      </c>
      <c r="H60" s="198">
        <v>45194339</v>
      </c>
      <c r="I60" s="141" t="str">
        <f t="shared" si="7"/>
        <v>H3</v>
      </c>
      <c r="J60" s="5">
        <f>'Feuille saisie score '!J59</f>
        <v>9</v>
      </c>
      <c r="K60" s="5">
        <f>'Feuille saisie score '!K59</f>
        <v>25</v>
      </c>
      <c r="L60" s="5">
        <f>'Feuille saisie score '!L59</f>
        <v>16</v>
      </c>
      <c r="M60" s="5">
        <f>'Feuille saisie score '!M59</f>
        <v>40</v>
      </c>
      <c r="N60" s="5">
        <f t="shared" si="8"/>
        <v>65</v>
      </c>
      <c r="R60" s="238" t="str">
        <f t="shared" si="9"/>
        <v/>
      </c>
    </row>
    <row r="61" spans="1:20" ht="15.75">
      <c r="A61" s="178" t="s">
        <v>121</v>
      </c>
      <c r="B61" s="178" t="s">
        <v>122</v>
      </c>
      <c r="C61" s="5" t="str">
        <f t="shared" si="6"/>
        <v>GUIMARAES Carlos</v>
      </c>
      <c r="D61" s="187" t="s">
        <v>9</v>
      </c>
      <c r="E61" s="142" t="s">
        <v>10</v>
      </c>
      <c r="F61" s="16">
        <f>'joueurs  '!F73</f>
        <v>12.1</v>
      </c>
      <c r="G61" s="86" t="s">
        <v>78</v>
      </c>
      <c r="H61" s="193">
        <v>45534171</v>
      </c>
      <c r="I61" s="141" t="str">
        <f t="shared" si="7"/>
        <v>H1</v>
      </c>
      <c r="J61" s="5">
        <f>'Feuille saisie score '!J73</f>
        <v>22</v>
      </c>
      <c r="K61" s="5">
        <f>'Feuille saisie score '!K73</f>
        <v>32</v>
      </c>
      <c r="L61" s="5">
        <f>'Feuille saisie score '!L73</f>
        <v>16</v>
      </c>
      <c r="M61" s="5">
        <f>'Feuille saisie score '!M73</f>
        <v>29</v>
      </c>
      <c r="N61" s="5">
        <f t="shared" si="8"/>
        <v>61</v>
      </c>
      <c r="R61" s="238" t="str">
        <f t="shared" si="9"/>
        <v/>
      </c>
    </row>
    <row r="62" spans="1:20" ht="16.5" hidden="1" thickBot="1">
      <c r="A62" s="172" t="s">
        <v>61</v>
      </c>
      <c r="B62" s="172" t="s">
        <v>62</v>
      </c>
      <c r="C62" s="5" t="str">
        <f t="shared" si="6"/>
        <v>SBERRO Sandra</v>
      </c>
      <c r="D62" s="186" t="s">
        <v>9</v>
      </c>
      <c r="E62" s="95" t="s">
        <v>19</v>
      </c>
      <c r="F62" s="16">
        <f>'joueurs  '!F152</f>
        <v>39.799999999999997</v>
      </c>
      <c r="G62" s="14" t="s">
        <v>60</v>
      </c>
      <c r="H62" s="192">
        <v>541155259</v>
      </c>
      <c r="I62" s="141" t="str">
        <f t="shared" si="7"/>
        <v>F2</v>
      </c>
      <c r="J62" s="5">
        <f>'Feuille saisie score '!J152</f>
        <v>10</v>
      </c>
      <c r="K62" s="5">
        <f>'Feuille saisie score '!K152</f>
        <v>43</v>
      </c>
      <c r="L62" s="5">
        <f>'Feuille saisie score '!L152</f>
        <v>8</v>
      </c>
      <c r="M62" s="5">
        <f>'Feuille saisie score '!M152</f>
        <v>32</v>
      </c>
      <c r="N62" s="5">
        <f t="shared" si="8"/>
        <v>75</v>
      </c>
      <c r="P62" s="235"/>
      <c r="Q62" s="244"/>
      <c r="R62" s="240"/>
    </row>
    <row r="63" spans="1:20" ht="15.75" hidden="1">
      <c r="A63" s="175" t="s">
        <v>115</v>
      </c>
      <c r="B63" s="175" t="s">
        <v>116</v>
      </c>
      <c r="C63" s="5" t="str">
        <f t="shared" ref="C63:C89" si="10">A63&amp;" "&amp;B63</f>
        <v>COLL Marlène</v>
      </c>
      <c r="D63" s="187" t="s">
        <v>9</v>
      </c>
      <c r="E63" s="142" t="s">
        <v>19</v>
      </c>
      <c r="F63" s="16">
        <f>'joueurs  '!F33</f>
        <v>35.700000000000003</v>
      </c>
      <c r="G63" s="86" t="s">
        <v>78</v>
      </c>
      <c r="H63" s="193">
        <v>41992290</v>
      </c>
      <c r="I63" s="141" t="str">
        <f t="shared" ref="I63:I89" si="11">IF(E63="H",IF(F63&lt;15.5,"H1",IF(F63&lt;24.5,"H2","H3")),IF(E63="F",IF(F63&lt;24.5,"F1","F2"),""))</f>
        <v>F2</v>
      </c>
      <c r="J63" s="5">
        <f>'Feuille saisie score '!J33</f>
        <v>4</v>
      </c>
      <c r="K63" s="5">
        <f>'Feuille saisie score '!K33</f>
        <v>27</v>
      </c>
      <c r="L63" s="5">
        <f>'Feuille saisie score '!L33</f>
        <v>5</v>
      </c>
      <c r="M63" s="5">
        <f>'Feuille saisie score '!M33</f>
        <v>21</v>
      </c>
      <c r="N63" s="5">
        <f t="shared" ref="N63:N89" si="12">K63+M63</f>
        <v>48</v>
      </c>
      <c r="Q63" s="238"/>
      <c r="R63" s="239" t="str">
        <f>IF(Q63="","",RANK(Q63,$Q$3:$Q$169,0))</f>
        <v/>
      </c>
    </row>
    <row r="64" spans="1:20" ht="15.75" hidden="1">
      <c r="A64" s="178" t="s">
        <v>82</v>
      </c>
      <c r="B64" s="178" t="s">
        <v>83</v>
      </c>
      <c r="C64" s="5" t="str">
        <f t="shared" si="10"/>
        <v>COUTURIER Bénédicte</v>
      </c>
      <c r="D64" s="187" t="s">
        <v>9</v>
      </c>
      <c r="E64" s="142" t="s">
        <v>19</v>
      </c>
      <c r="F64" s="16">
        <f>'joueurs  '!F38</f>
        <v>38.5</v>
      </c>
      <c r="G64" s="86" t="s">
        <v>78</v>
      </c>
      <c r="H64" s="198">
        <v>544388225</v>
      </c>
      <c r="I64" s="141" t="str">
        <f t="shared" si="11"/>
        <v>F2</v>
      </c>
      <c r="J64" s="5">
        <f>'Feuille saisie score '!J38</f>
        <v>7</v>
      </c>
      <c r="K64" s="5">
        <f>'Feuille saisie score '!K38</f>
        <v>34</v>
      </c>
      <c r="L64" s="5">
        <f>'Feuille saisie score '!L38</f>
        <v>5</v>
      </c>
      <c r="M64" s="5">
        <f>'Feuille saisie score '!M38</f>
        <v>30</v>
      </c>
      <c r="N64" s="5">
        <f t="shared" si="12"/>
        <v>64</v>
      </c>
      <c r="Q64" s="238"/>
      <c r="R64" s="239" t="str">
        <f>IF(Q64="","",RANK(Q64,$Q$3:$Q$169,0))</f>
        <v/>
      </c>
    </row>
    <row r="65" spans="1:20" ht="15.75">
      <c r="A65" s="175" t="s">
        <v>98</v>
      </c>
      <c r="B65" s="175" t="s">
        <v>99</v>
      </c>
      <c r="C65" s="5" t="str">
        <f t="shared" si="10"/>
        <v>LAMARQUE Pierre</v>
      </c>
      <c r="D65" s="187" t="s">
        <v>9</v>
      </c>
      <c r="E65" s="142" t="s">
        <v>10</v>
      </c>
      <c r="F65" s="16">
        <f>'joueurs  '!F88</f>
        <v>20.5</v>
      </c>
      <c r="G65" s="86" t="s">
        <v>78</v>
      </c>
      <c r="H65" s="193" t="s">
        <v>100</v>
      </c>
      <c r="I65" s="141" t="str">
        <f t="shared" si="11"/>
        <v>H2</v>
      </c>
      <c r="J65" s="5">
        <f>'Feuille saisie score '!J88</f>
        <v>4</v>
      </c>
      <c r="K65" s="5">
        <f>'Feuille saisie score '!K88</f>
        <v>14</v>
      </c>
      <c r="L65" s="5">
        <f>'Feuille saisie score '!L88</f>
        <v>4</v>
      </c>
      <c r="M65" s="5">
        <f>'Feuille saisie score '!M88</f>
        <v>18</v>
      </c>
      <c r="N65" s="5">
        <f t="shared" si="12"/>
        <v>32</v>
      </c>
      <c r="R65" s="238" t="str">
        <f>IF(Q65="","",RANK(Q65,$Q$3:$Q$169,0))</f>
        <v/>
      </c>
    </row>
    <row r="66" spans="1:20" ht="15.75">
      <c r="A66" s="178" t="s">
        <v>117</v>
      </c>
      <c r="B66" s="178" t="s">
        <v>118</v>
      </c>
      <c r="C66" s="5" t="str">
        <f t="shared" si="10"/>
        <v>LUGIER Christian</v>
      </c>
      <c r="D66" s="187" t="s">
        <v>90</v>
      </c>
      <c r="E66" s="142" t="s">
        <v>10</v>
      </c>
      <c r="F66" s="16">
        <f>'joueurs  '!F103</f>
        <v>39.700000000000003</v>
      </c>
      <c r="G66" s="86" t="s">
        <v>78</v>
      </c>
      <c r="H66" s="202" t="s">
        <v>120</v>
      </c>
      <c r="I66" s="141" t="str">
        <f t="shared" si="11"/>
        <v>H3</v>
      </c>
      <c r="J66" s="5">
        <f>'Feuille saisie score '!J103</f>
        <v>2</v>
      </c>
      <c r="K66" s="5">
        <f>'Feuille saisie score '!K103</f>
        <v>24</v>
      </c>
      <c r="L66" s="5">
        <f>'Feuille saisie score '!L103</f>
        <v>4</v>
      </c>
      <c r="M66" s="5">
        <f>'Feuille saisie score '!M103</f>
        <v>27</v>
      </c>
      <c r="N66" s="5">
        <f t="shared" si="12"/>
        <v>51</v>
      </c>
      <c r="R66" s="238" t="str">
        <f>IF(Q66="","",RANK(Q66,$Q$3:$Q$169,0))</f>
        <v/>
      </c>
    </row>
    <row r="67" spans="1:20" ht="15.75">
      <c r="A67" s="178" t="s">
        <v>79</v>
      </c>
      <c r="B67" s="178" t="s">
        <v>72</v>
      </c>
      <c r="C67" s="5" t="str">
        <f t="shared" si="10"/>
        <v>MEROUR Stéphane</v>
      </c>
      <c r="D67" s="187" t="s">
        <v>9</v>
      </c>
      <c r="E67" s="142" t="s">
        <v>10</v>
      </c>
      <c r="F67" s="16">
        <f>'joueurs  '!F112</f>
        <v>19.5</v>
      </c>
      <c r="G67" s="86" t="s">
        <v>78</v>
      </c>
      <c r="H67" s="202" t="s">
        <v>81</v>
      </c>
      <c r="I67" s="141" t="str">
        <f t="shared" si="11"/>
        <v>H2</v>
      </c>
      <c r="J67" s="5">
        <f>'Feuille saisie score '!J112</f>
        <v>18</v>
      </c>
      <c r="K67" s="5">
        <f>'Feuille saisie score '!K112</f>
        <v>36</v>
      </c>
      <c r="L67" s="5">
        <f>'Feuille saisie score '!L112</f>
        <v>12</v>
      </c>
      <c r="M67" s="5">
        <f>'Feuille saisie score '!M112</f>
        <v>30</v>
      </c>
      <c r="N67" s="5">
        <f t="shared" si="12"/>
        <v>66</v>
      </c>
      <c r="R67" s="238" t="str">
        <f>IF(Q67="","",RANK(Q67,$Q$3:$Q$169,0))</f>
        <v/>
      </c>
    </row>
    <row r="68" spans="1:20" ht="16.5" hidden="1" thickBot="1">
      <c r="A68" s="178" t="s">
        <v>85</v>
      </c>
      <c r="B68" s="178" t="s">
        <v>70</v>
      </c>
      <c r="C68" s="5" t="str">
        <f t="shared" si="10"/>
        <v>MOCAER Elodie</v>
      </c>
      <c r="D68" s="187" t="s">
        <v>9</v>
      </c>
      <c r="E68" s="142" t="s">
        <v>19</v>
      </c>
      <c r="F68" s="16">
        <f>'joueurs  '!F114</f>
        <v>52.8</v>
      </c>
      <c r="G68" s="86" t="s">
        <v>78</v>
      </c>
      <c r="H68" s="202" t="s">
        <v>87</v>
      </c>
      <c r="I68" s="141" t="str">
        <f t="shared" si="11"/>
        <v>F2</v>
      </c>
      <c r="J68" s="5">
        <f>'Feuille saisie score '!J114</f>
        <v>3</v>
      </c>
      <c r="K68" s="5">
        <f>'Feuille saisie score '!K114</f>
        <v>21</v>
      </c>
      <c r="L68" s="5">
        <f>'Feuille saisie score '!L114</f>
        <v>3</v>
      </c>
      <c r="M68" s="5">
        <f>'Feuille saisie score '!M114</f>
        <v>24</v>
      </c>
      <c r="N68" s="5">
        <f t="shared" si="12"/>
        <v>45</v>
      </c>
      <c r="P68" s="235"/>
      <c r="Q68" s="244"/>
      <c r="R68" s="240"/>
    </row>
    <row r="69" spans="1:20" hidden="1">
      <c r="A69" s="172" t="s">
        <v>324</v>
      </c>
      <c r="B69" s="172" t="s">
        <v>50</v>
      </c>
      <c r="C69" s="5" t="str">
        <f t="shared" si="10"/>
        <v>GRANDADAM Philippe</v>
      </c>
      <c r="D69" s="144" t="s">
        <v>22</v>
      </c>
      <c r="E69" s="144" t="s">
        <v>10</v>
      </c>
      <c r="F69" s="16">
        <f>'joueurs  '!F71</f>
        <v>24.6</v>
      </c>
      <c r="G69" s="35" t="s">
        <v>323</v>
      </c>
      <c r="H69" s="192">
        <v>541310170</v>
      </c>
      <c r="I69" s="141" t="str">
        <f t="shared" si="11"/>
        <v>H3</v>
      </c>
      <c r="J69" s="5">
        <f>'Feuille saisie score '!J71</f>
        <v>15</v>
      </c>
      <c r="K69" s="5">
        <f>'Feuille saisie score '!K71</f>
        <v>34</v>
      </c>
      <c r="L69" s="5">
        <f>'Feuille saisie score '!L71</f>
        <v>12</v>
      </c>
      <c r="M69" s="5">
        <f>'Feuille saisie score '!M71</f>
        <v>31</v>
      </c>
      <c r="N69" s="5">
        <f t="shared" si="12"/>
        <v>65</v>
      </c>
      <c r="R69" t="str">
        <f>IF(Q69="","",RANK(Q69,$Q$3:$Q$169,0))</f>
        <v/>
      </c>
    </row>
    <row r="70" spans="1:20" ht="16.5" hidden="1" thickBot="1">
      <c r="A70" s="172" t="s">
        <v>142</v>
      </c>
      <c r="B70" s="172" t="s">
        <v>143</v>
      </c>
      <c r="C70" s="5" t="str">
        <f t="shared" si="10"/>
        <v>PAUGAM  Sophie</v>
      </c>
      <c r="D70" s="186" t="s">
        <v>9</v>
      </c>
      <c r="E70" s="145" t="s">
        <v>19</v>
      </c>
      <c r="F70" s="16">
        <f>'joueurs  '!F126</f>
        <v>41.7</v>
      </c>
      <c r="G70" s="35" t="s">
        <v>139</v>
      </c>
      <c r="H70" s="192">
        <v>42327206</v>
      </c>
      <c r="I70" s="141" t="str">
        <f t="shared" si="11"/>
        <v>F2</v>
      </c>
      <c r="J70" s="5">
        <f>'Feuille saisie score '!J126</f>
        <v>12</v>
      </c>
      <c r="K70" s="5">
        <f>'Feuille saisie score '!K126</f>
        <v>46</v>
      </c>
      <c r="L70" s="5">
        <f>'Feuille saisie score '!L126</f>
        <v>8</v>
      </c>
      <c r="M70" s="5">
        <f>'Feuille saisie score '!M126</f>
        <v>32</v>
      </c>
      <c r="N70" s="5">
        <f t="shared" si="12"/>
        <v>78</v>
      </c>
      <c r="P70" s="235"/>
      <c r="Q70" s="244"/>
      <c r="R70" s="240"/>
    </row>
    <row r="71" spans="1:20" ht="16.5" thickBot="1">
      <c r="A71" s="175" t="s">
        <v>92</v>
      </c>
      <c r="B71" s="175" t="s">
        <v>93</v>
      </c>
      <c r="C71" s="5" t="str">
        <f t="shared" si="10"/>
        <v>VIANNAIS Dominique</v>
      </c>
      <c r="D71" s="187" t="s">
        <v>90</v>
      </c>
      <c r="E71" s="142" t="s">
        <v>10</v>
      </c>
      <c r="F71" s="16">
        <f>'joueurs  '!F161</f>
        <v>33.5</v>
      </c>
      <c r="G71" s="86" t="s">
        <v>78</v>
      </c>
      <c r="H71" s="198">
        <v>43140326</v>
      </c>
      <c r="I71" s="141" t="str">
        <f t="shared" si="11"/>
        <v>H3</v>
      </c>
      <c r="J71" s="5">
        <f>'Feuille saisie score '!J161</f>
        <v>10</v>
      </c>
      <c r="K71" s="5">
        <f>'Feuille saisie score '!K161</f>
        <v>40</v>
      </c>
      <c r="L71" s="5">
        <f>'Feuille saisie score '!L161</f>
        <v>5</v>
      </c>
      <c r="M71" s="5">
        <f>'Feuille saisie score '!M161</f>
        <v>34</v>
      </c>
      <c r="N71" s="5">
        <f t="shared" si="12"/>
        <v>74</v>
      </c>
      <c r="R71" s="238" t="str">
        <f t="shared" ref="R71:R117" si="13">IF(Q71="","",RANK(Q71,$Q$3:$Q$169,0))</f>
        <v/>
      </c>
    </row>
    <row r="72" spans="1:20" ht="16.5" thickBot="1">
      <c r="A72" s="185" t="s">
        <v>75</v>
      </c>
      <c r="B72" s="185" t="s">
        <v>76</v>
      </c>
      <c r="C72" s="5" t="str">
        <f t="shared" si="10"/>
        <v>WINOGRAD Serge</v>
      </c>
      <c r="D72" s="187" t="s">
        <v>9</v>
      </c>
      <c r="E72" s="142" t="s">
        <v>10</v>
      </c>
      <c r="F72" s="16">
        <f>'joueurs  '!F166</f>
        <v>17.2</v>
      </c>
      <c r="G72" s="86" t="s">
        <v>78</v>
      </c>
      <c r="H72" s="198">
        <v>49810064</v>
      </c>
      <c r="I72" s="141" t="str">
        <f t="shared" si="11"/>
        <v>H2</v>
      </c>
      <c r="J72" s="5">
        <f>'Feuille saisie score '!J166</f>
        <v>11</v>
      </c>
      <c r="K72" s="5">
        <f>'Feuille saisie score '!K166</f>
        <v>24</v>
      </c>
      <c r="L72" s="5">
        <f>'Feuille saisie score '!L166</f>
        <v>10</v>
      </c>
      <c r="M72" s="5">
        <f>'Feuille saisie score '!M166</f>
        <v>25</v>
      </c>
      <c r="N72" s="5">
        <f t="shared" si="12"/>
        <v>49</v>
      </c>
      <c r="P72" s="235" t="str">
        <f>G72</f>
        <v xml:space="preserve">CEAPC </v>
      </c>
      <c r="Q72" s="228">
        <f>SUM(LARGE((N51,N53,N56,N57,N58,N59,N60,N61,N65,N66,N67,N71,N72),{1;2;3}))</f>
        <v>220</v>
      </c>
      <c r="R72" s="285">
        <f t="shared" si="13"/>
        <v>3</v>
      </c>
      <c r="T72" s="238">
        <f>MAX(N51,N53,N56,N57,N58,N59,N60,N61,N65,N66,N67,N71,N72)</f>
        <v>79</v>
      </c>
    </row>
    <row r="73" spans="1:20" hidden="1">
      <c r="A73" s="172" t="s">
        <v>360</v>
      </c>
      <c r="B73" s="172" t="s">
        <v>361</v>
      </c>
      <c r="C73" s="5" t="str">
        <f t="shared" si="10"/>
        <v>HAGEMAN VALERIE</v>
      </c>
      <c r="D73" s="145" t="s">
        <v>22</v>
      </c>
      <c r="E73" s="145" t="s">
        <v>19</v>
      </c>
      <c r="F73" s="16">
        <f>'joueurs  '!F75</f>
        <v>43.5</v>
      </c>
      <c r="G73" s="89" t="s">
        <v>341</v>
      </c>
      <c r="H73" s="192">
        <v>533591301</v>
      </c>
      <c r="I73" s="141" t="str">
        <f t="shared" si="11"/>
        <v>F2</v>
      </c>
      <c r="J73" s="5">
        <f>'Feuille saisie score '!J75</f>
        <v>5</v>
      </c>
      <c r="K73" s="5">
        <f>'Feuille saisie score '!K75</f>
        <v>39</v>
      </c>
      <c r="L73" s="5">
        <f>'Feuille saisie score '!L75</f>
        <v>10</v>
      </c>
      <c r="M73" s="5">
        <f>'Feuille saisie score '!M75</f>
        <v>38</v>
      </c>
      <c r="N73" s="5">
        <f t="shared" si="12"/>
        <v>77</v>
      </c>
      <c r="R73" t="str">
        <f t="shared" si="13"/>
        <v/>
      </c>
    </row>
    <row r="74" spans="1:20">
      <c r="A74" s="172" t="s">
        <v>129</v>
      </c>
      <c r="B74" s="172" t="s">
        <v>130</v>
      </c>
      <c r="C74" s="5" t="str">
        <f t="shared" si="10"/>
        <v>BURSON Didier</v>
      </c>
      <c r="D74" s="186" t="s">
        <v>9</v>
      </c>
      <c r="E74" s="143" t="s">
        <v>10</v>
      </c>
      <c r="F74" s="16">
        <f>'joueurs  '!F26</f>
        <v>41.6</v>
      </c>
      <c r="G74" s="32" t="s">
        <v>128</v>
      </c>
      <c r="H74" s="201">
        <v>546096359</v>
      </c>
      <c r="I74" s="141" t="str">
        <f t="shared" si="11"/>
        <v>H3</v>
      </c>
      <c r="J74" s="5">
        <f>'Feuille saisie score '!J26</f>
        <v>2</v>
      </c>
      <c r="K74" s="5">
        <f>'Feuille saisie score '!K26</f>
        <v>18</v>
      </c>
      <c r="L74" s="5">
        <f>'Feuille saisie score '!L26</f>
        <v>6</v>
      </c>
      <c r="M74" s="5">
        <f>'Feuille saisie score '!M26</f>
        <v>34</v>
      </c>
      <c r="N74" s="5">
        <f t="shared" si="12"/>
        <v>52</v>
      </c>
      <c r="R74" s="238" t="str">
        <f t="shared" si="13"/>
        <v/>
      </c>
    </row>
    <row r="75" spans="1:20">
      <c r="A75" s="172" t="s">
        <v>132</v>
      </c>
      <c r="B75" s="172" t="s">
        <v>133</v>
      </c>
      <c r="C75" s="5" t="str">
        <f t="shared" si="10"/>
        <v>CHAMOUTON Patrick</v>
      </c>
      <c r="D75" s="186" t="s">
        <v>9</v>
      </c>
      <c r="E75" s="143" t="s">
        <v>10</v>
      </c>
      <c r="F75" s="16">
        <f>'joueurs  '!F28</f>
        <v>37</v>
      </c>
      <c r="G75" s="32" t="s">
        <v>128</v>
      </c>
      <c r="H75" s="192">
        <v>533662190</v>
      </c>
      <c r="I75" s="141" t="str">
        <f t="shared" si="11"/>
        <v>H3</v>
      </c>
      <c r="J75" s="5">
        <f>'Feuille saisie score '!J28</f>
        <v>11</v>
      </c>
      <c r="K75" s="5">
        <f>'Feuille saisie score '!K28</f>
        <v>41</v>
      </c>
      <c r="L75" s="5">
        <f>'Feuille saisie score '!L28</f>
        <v>7</v>
      </c>
      <c r="M75" s="5">
        <f>'Feuille saisie score '!M28</f>
        <v>40</v>
      </c>
      <c r="N75" s="5">
        <f t="shared" si="12"/>
        <v>81</v>
      </c>
      <c r="R75" s="238" t="str">
        <f t="shared" si="13"/>
        <v/>
      </c>
    </row>
    <row r="76" spans="1:20" ht="15.75" thickBot="1">
      <c r="A76" s="174" t="s">
        <v>137</v>
      </c>
      <c r="B76" s="174" t="s">
        <v>102</v>
      </c>
      <c r="C76" s="5" t="str">
        <f t="shared" si="10"/>
        <v>PETIOT Jérôme</v>
      </c>
      <c r="D76" s="186" t="s">
        <v>9</v>
      </c>
      <c r="E76" s="143" t="s">
        <v>10</v>
      </c>
      <c r="F76" s="16">
        <f>'joueurs  '!F131</f>
        <v>25.4</v>
      </c>
      <c r="G76" s="32" t="s">
        <v>128</v>
      </c>
      <c r="H76" s="192">
        <v>535805193</v>
      </c>
      <c r="I76" s="141" t="str">
        <f t="shared" si="11"/>
        <v>H3</v>
      </c>
      <c r="J76" s="5">
        <f>'Feuille saisie score '!J131</f>
        <v>7</v>
      </c>
      <c r="K76" s="5">
        <f>'Feuille saisie score '!K131</f>
        <v>19</v>
      </c>
      <c r="L76" s="5">
        <f>'Feuille saisie score '!L131</f>
        <v>5</v>
      </c>
      <c r="M76" s="5">
        <f>'Feuille saisie score '!M131</f>
        <v>20</v>
      </c>
      <c r="N76" s="5">
        <f t="shared" si="12"/>
        <v>39</v>
      </c>
      <c r="R76" s="238" t="str">
        <f t="shared" si="13"/>
        <v/>
      </c>
    </row>
    <row r="77" spans="1:20" ht="16.5" hidden="1" thickBot="1">
      <c r="A77" s="172" t="s">
        <v>229</v>
      </c>
      <c r="B77" s="172" t="s">
        <v>230</v>
      </c>
      <c r="C77" s="5" t="str">
        <f t="shared" si="10"/>
        <v>BENOIT Christine</v>
      </c>
      <c r="D77" s="186" t="s">
        <v>9</v>
      </c>
      <c r="E77" s="62" t="s">
        <v>19</v>
      </c>
      <c r="F77" s="16">
        <f>'joueurs  '!F17</f>
        <v>40</v>
      </c>
      <c r="G77" s="61" t="s">
        <v>228</v>
      </c>
      <c r="H77" s="194">
        <v>522770334</v>
      </c>
      <c r="I77" s="141" t="str">
        <f t="shared" si="11"/>
        <v>F2</v>
      </c>
      <c r="J77" s="5">
        <f>'Feuille saisie score '!J17</f>
        <v>8</v>
      </c>
      <c r="K77" s="5">
        <f>'Feuille saisie score '!K17</f>
        <v>38</v>
      </c>
      <c r="L77" s="5">
        <f>'Feuille saisie score '!L17</f>
        <v>7</v>
      </c>
      <c r="M77" s="5">
        <f>'Feuille saisie score '!M17</f>
        <v>30</v>
      </c>
      <c r="N77" s="5">
        <f t="shared" si="12"/>
        <v>68</v>
      </c>
      <c r="Q77" s="238"/>
      <c r="R77" s="239" t="str">
        <f t="shared" si="13"/>
        <v/>
      </c>
    </row>
    <row r="78" spans="1:20" ht="15.75" thickBot="1">
      <c r="A78" s="172" t="s">
        <v>134</v>
      </c>
      <c r="B78" s="172" t="s">
        <v>135</v>
      </c>
      <c r="C78" s="5" t="str">
        <f t="shared" si="10"/>
        <v>TARDY Yanne</v>
      </c>
      <c r="D78" s="186" t="s">
        <v>9</v>
      </c>
      <c r="E78" s="143" t="s">
        <v>10</v>
      </c>
      <c r="F78" s="16">
        <f>'joueurs  '!F156</f>
        <v>30.3</v>
      </c>
      <c r="G78" s="32" t="s">
        <v>128</v>
      </c>
      <c r="H78" s="192">
        <v>525919240</v>
      </c>
      <c r="I78" s="141" t="str">
        <f t="shared" si="11"/>
        <v>H3</v>
      </c>
      <c r="J78" s="5">
        <f>'Feuille saisie score '!J156</f>
        <v>6</v>
      </c>
      <c r="K78" s="5">
        <f>'Feuille saisie score '!K156</f>
        <v>19</v>
      </c>
      <c r="L78" s="5">
        <f>'Feuille saisie score '!L156</f>
        <v>2</v>
      </c>
      <c r="M78" s="5">
        <f>'Feuille saisie score '!M156</f>
        <v>18</v>
      </c>
      <c r="N78" s="5">
        <f t="shared" si="12"/>
        <v>37</v>
      </c>
      <c r="P78" s="235" t="str">
        <f>G78</f>
        <v xml:space="preserve">CEBFC  </v>
      </c>
      <c r="Q78" s="228">
        <f>SUM(LARGE((N74,N75,N76,N78),{1;2;3}))</f>
        <v>172</v>
      </c>
      <c r="R78" s="285">
        <f t="shared" si="13"/>
        <v>16</v>
      </c>
      <c r="T78" s="238">
        <f>MAX(N74,N75,N76,N78)</f>
        <v>81</v>
      </c>
    </row>
    <row r="79" spans="1:20">
      <c r="A79" s="172" t="s">
        <v>138</v>
      </c>
      <c r="B79" s="172" t="s">
        <v>50</v>
      </c>
      <c r="C79" s="5" t="str">
        <f t="shared" si="10"/>
        <v>BATAILLE Philippe</v>
      </c>
      <c r="D79" s="186" t="s">
        <v>9</v>
      </c>
      <c r="E79" s="144" t="s">
        <v>10</v>
      </c>
      <c r="F79" s="16">
        <f>'joueurs  '!F12</f>
        <v>19.3</v>
      </c>
      <c r="G79" s="35" t="s">
        <v>139</v>
      </c>
      <c r="H79" s="192">
        <v>48652194</v>
      </c>
      <c r="I79" s="141" t="str">
        <f t="shared" si="11"/>
        <v>H2</v>
      </c>
      <c r="J79" s="5">
        <f>'Feuille saisie score '!J12</f>
        <v>10</v>
      </c>
      <c r="K79" s="5">
        <f>'Feuille saisie score '!K12</f>
        <v>23</v>
      </c>
      <c r="L79" s="5">
        <f>'Feuille saisie score '!L12</f>
        <v>19</v>
      </c>
      <c r="M79" s="5">
        <f>'Feuille saisie score '!M12</f>
        <v>33</v>
      </c>
      <c r="N79" s="5">
        <f t="shared" si="12"/>
        <v>56</v>
      </c>
      <c r="R79" s="238" t="str">
        <f t="shared" si="13"/>
        <v/>
      </c>
    </row>
    <row r="80" spans="1:20">
      <c r="A80" s="172" t="s">
        <v>147</v>
      </c>
      <c r="B80" s="172" t="s">
        <v>99</v>
      </c>
      <c r="C80" s="5" t="str">
        <f t="shared" si="10"/>
        <v>MONOT Pierre</v>
      </c>
      <c r="D80" s="186" t="s">
        <v>9</v>
      </c>
      <c r="E80" s="144" t="s">
        <v>10</v>
      </c>
      <c r="F80" s="16">
        <f>'joueurs  '!F115</f>
        <v>14.7</v>
      </c>
      <c r="G80" s="35" t="s">
        <v>139</v>
      </c>
      <c r="H80" s="192">
        <v>529325357</v>
      </c>
      <c r="I80" s="141" t="str">
        <f t="shared" si="11"/>
        <v>H1</v>
      </c>
      <c r="J80" s="5">
        <f>'Feuille saisie score '!J115</f>
        <v>9</v>
      </c>
      <c r="K80" s="5">
        <f>'Feuille saisie score '!K115</f>
        <v>23</v>
      </c>
      <c r="L80" s="5">
        <f>'Feuille saisie score '!L115</f>
        <v>14</v>
      </c>
      <c r="M80" s="5">
        <f>'Feuille saisie score '!M115</f>
        <v>25</v>
      </c>
      <c r="N80" s="5">
        <f t="shared" si="12"/>
        <v>48</v>
      </c>
      <c r="R80" s="238" t="str">
        <f t="shared" si="13"/>
        <v/>
      </c>
    </row>
    <row r="81" spans="1:20" hidden="1">
      <c r="A81" s="172" t="s">
        <v>411</v>
      </c>
      <c r="B81" s="172" t="s">
        <v>412</v>
      </c>
      <c r="C81" s="5" t="str">
        <f t="shared" si="10"/>
        <v>JACOB sebastien</v>
      </c>
      <c r="D81" s="160" t="s">
        <v>22</v>
      </c>
      <c r="E81" s="160" t="s">
        <v>10</v>
      </c>
      <c r="F81" s="16">
        <f>'joueurs  '!F84</f>
        <v>18.100000000000001</v>
      </c>
      <c r="G81" s="170" t="s">
        <v>410</v>
      </c>
      <c r="H81" s="172">
        <v>45373347</v>
      </c>
      <c r="I81" s="141" t="str">
        <f t="shared" si="11"/>
        <v>H2</v>
      </c>
      <c r="J81" s="5">
        <f>'Feuille saisie score '!J84</f>
        <v>0</v>
      </c>
      <c r="K81" s="5">
        <f>'Feuille saisie score '!K84</f>
        <v>0</v>
      </c>
      <c r="L81" s="5">
        <f>'Feuille saisie score '!L84</f>
        <v>7</v>
      </c>
      <c r="M81" s="5">
        <f>'Feuille saisie score '!M84</f>
        <v>17</v>
      </c>
      <c r="N81" s="5">
        <f t="shared" si="12"/>
        <v>17</v>
      </c>
      <c r="R81" t="str">
        <f t="shared" si="13"/>
        <v/>
      </c>
    </row>
    <row r="82" spans="1:20">
      <c r="A82" s="174" t="s">
        <v>140</v>
      </c>
      <c r="B82" s="174" t="s">
        <v>141</v>
      </c>
      <c r="C82" s="5" t="str">
        <f t="shared" si="10"/>
        <v>MOUNIER Frédéric</v>
      </c>
      <c r="D82" s="186" t="s">
        <v>9</v>
      </c>
      <c r="E82" s="144" t="s">
        <v>10</v>
      </c>
      <c r="F82" s="16">
        <f>'joueurs  '!F120</f>
        <v>14.2</v>
      </c>
      <c r="G82" s="35" t="s">
        <v>139</v>
      </c>
      <c r="H82" s="192">
        <v>510679233</v>
      </c>
      <c r="I82" s="141" t="str">
        <f t="shared" si="11"/>
        <v>H1</v>
      </c>
      <c r="J82" s="5">
        <f>'Feuille saisie score '!J120</f>
        <v>13</v>
      </c>
      <c r="K82" s="5">
        <f>'Feuille saisie score '!K120</f>
        <v>23</v>
      </c>
      <c r="L82" s="5">
        <f>'Feuille saisie score '!L120</f>
        <v>17</v>
      </c>
      <c r="M82" s="5">
        <f>'Feuille saisie score '!M120</f>
        <v>30</v>
      </c>
      <c r="N82" s="5">
        <f t="shared" si="12"/>
        <v>53</v>
      </c>
      <c r="R82" s="238" t="str">
        <f t="shared" si="13"/>
        <v/>
      </c>
    </row>
    <row r="83" spans="1:20" ht="15.75" thickBot="1">
      <c r="A83" s="172" t="s">
        <v>142</v>
      </c>
      <c r="B83" s="172" t="s">
        <v>144</v>
      </c>
      <c r="C83" s="5" t="str">
        <f t="shared" si="10"/>
        <v>PAUGAM Loic</v>
      </c>
      <c r="D83" s="186" t="s">
        <v>9</v>
      </c>
      <c r="E83" s="144" t="s">
        <v>10</v>
      </c>
      <c r="F83" s="16">
        <f>'joueurs  '!F127</f>
        <v>27.2</v>
      </c>
      <c r="G83" s="35" t="s">
        <v>139</v>
      </c>
      <c r="H83" s="192">
        <v>513245099</v>
      </c>
      <c r="I83" s="141" t="str">
        <f t="shared" si="11"/>
        <v>H3</v>
      </c>
      <c r="J83" s="5">
        <f>'Feuille saisie score '!J127</f>
        <v>16</v>
      </c>
      <c r="K83" s="5">
        <f>'Feuille saisie score '!K127</f>
        <v>45</v>
      </c>
      <c r="L83" s="5">
        <f>'Feuille saisie score '!L127</f>
        <v>14</v>
      </c>
      <c r="M83" s="5">
        <f>'Feuille saisie score '!M127</f>
        <v>39</v>
      </c>
      <c r="N83" s="5">
        <f t="shared" si="12"/>
        <v>84</v>
      </c>
      <c r="R83" s="238" t="str">
        <f t="shared" si="13"/>
        <v/>
      </c>
    </row>
    <row r="84" spans="1:20" ht="15.75" thickBot="1">
      <c r="A84" s="172" t="s">
        <v>145</v>
      </c>
      <c r="B84" s="172" t="s">
        <v>146</v>
      </c>
      <c r="C84" s="5" t="str">
        <f t="shared" si="10"/>
        <v>PRAUD Michel</v>
      </c>
      <c r="D84" s="186" t="s">
        <v>9</v>
      </c>
      <c r="E84" s="144" t="s">
        <v>10</v>
      </c>
      <c r="F84" s="16">
        <f>'joueurs  '!F137</f>
        <v>39.6</v>
      </c>
      <c r="G84" s="35" t="s">
        <v>139</v>
      </c>
      <c r="H84" s="196">
        <v>43057034</v>
      </c>
      <c r="I84" s="141" t="str">
        <f t="shared" si="11"/>
        <v>H3</v>
      </c>
      <c r="J84" s="5">
        <f>'Feuille saisie score '!J137</f>
        <v>4</v>
      </c>
      <c r="K84" s="5">
        <f>'Feuille saisie score '!K137</f>
        <v>25</v>
      </c>
      <c r="L84" s="5">
        <f>'Feuille saisie score '!L137</f>
        <v>6</v>
      </c>
      <c r="M84" s="5">
        <f>'Feuille saisie score '!M137</f>
        <v>32</v>
      </c>
      <c r="N84" s="5">
        <f t="shared" si="12"/>
        <v>57</v>
      </c>
      <c r="P84" s="235" t="str">
        <f>G84</f>
        <v xml:space="preserve">CEBPL  </v>
      </c>
      <c r="Q84" s="228">
        <f>SUM(LARGE((N79,N80,N82,N83,N84),{1;2;3}))</f>
        <v>197</v>
      </c>
      <c r="R84" s="285">
        <f t="shared" si="13"/>
        <v>10</v>
      </c>
      <c r="T84" s="238">
        <f>MAX(N79,N80,N82,N83,N84)</f>
        <v>84</v>
      </c>
    </row>
    <row r="85" spans="1:20" ht="15.75" thickBot="1">
      <c r="A85" s="172" t="s">
        <v>404</v>
      </c>
      <c r="B85" s="172" t="s">
        <v>405</v>
      </c>
      <c r="C85" s="5" t="str">
        <f t="shared" si="10"/>
        <v>RASANJISON Fleury</v>
      </c>
      <c r="D85" s="186" t="s">
        <v>9</v>
      </c>
      <c r="E85" s="98" t="s">
        <v>10</v>
      </c>
      <c r="F85" s="16">
        <f>'joueurs  '!F140</f>
        <v>14.9</v>
      </c>
      <c r="G85" s="87" t="s">
        <v>406</v>
      </c>
      <c r="H85" s="201">
        <v>534037319</v>
      </c>
      <c r="I85" s="141" t="str">
        <f t="shared" si="11"/>
        <v>H1</v>
      </c>
      <c r="J85" s="5">
        <f>'Feuille saisie score '!J140</f>
        <v>20</v>
      </c>
      <c r="K85" s="5">
        <f>'Feuille saisie score '!K140</f>
        <v>36</v>
      </c>
      <c r="L85" s="5">
        <f>'Feuille saisie score '!L140</f>
        <v>16</v>
      </c>
      <c r="M85" s="5">
        <f>'Feuille saisie score '!M140</f>
        <v>29</v>
      </c>
      <c r="N85" s="5">
        <f t="shared" si="12"/>
        <v>65</v>
      </c>
      <c r="P85" s="235" t="str">
        <f>G85</f>
        <v xml:space="preserve">CECAZ  </v>
      </c>
      <c r="Q85" s="228">
        <f>N85</f>
        <v>65</v>
      </c>
      <c r="R85" s="285">
        <f t="shared" si="13"/>
        <v>22</v>
      </c>
      <c r="S85" s="284" t="s">
        <v>499</v>
      </c>
      <c r="T85" s="238">
        <f>N85</f>
        <v>65</v>
      </c>
    </row>
    <row r="86" spans="1:20">
      <c r="A86" s="174" t="s">
        <v>148</v>
      </c>
      <c r="B86" s="174" t="s">
        <v>50</v>
      </c>
      <c r="C86" s="5" t="str">
        <f t="shared" si="10"/>
        <v>BARTHELEMI Philippe</v>
      </c>
      <c r="D86" s="186" t="s">
        <v>9</v>
      </c>
      <c r="E86" s="146" t="s">
        <v>10</v>
      </c>
      <c r="F86" s="16">
        <f>'joueurs  '!F11</f>
        <v>43.1</v>
      </c>
      <c r="G86" s="38" t="s">
        <v>149</v>
      </c>
      <c r="H86" s="192">
        <v>517273355</v>
      </c>
      <c r="I86" s="141" t="str">
        <f t="shared" si="11"/>
        <v>H3</v>
      </c>
      <c r="J86" s="5">
        <f>'Feuille saisie score '!J11</f>
        <v>3</v>
      </c>
      <c r="K86" s="5">
        <f>'Feuille saisie score '!K11</f>
        <v>15</v>
      </c>
      <c r="L86" s="5">
        <f>'Feuille saisie score '!L11</f>
        <v>2</v>
      </c>
      <c r="M86" s="5">
        <f>'Feuille saisie score '!M11</f>
        <v>20</v>
      </c>
      <c r="N86" s="5">
        <f t="shared" si="12"/>
        <v>35</v>
      </c>
      <c r="R86" s="238" t="str">
        <f t="shared" si="13"/>
        <v/>
      </c>
    </row>
    <row r="87" spans="1:20" ht="15.75" thickBot="1">
      <c r="A87" s="172" t="s">
        <v>151</v>
      </c>
      <c r="B87" s="172" t="s">
        <v>152</v>
      </c>
      <c r="C87" s="5" t="str">
        <f t="shared" si="10"/>
        <v>DAGUIER Robin</v>
      </c>
      <c r="D87" s="186" t="s">
        <v>9</v>
      </c>
      <c r="E87" s="146" t="s">
        <v>10</v>
      </c>
      <c r="F87" s="16">
        <f>'joueurs  '!F41</f>
        <v>33</v>
      </c>
      <c r="G87" s="38" t="s">
        <v>149</v>
      </c>
      <c r="H87" s="192">
        <v>547412200</v>
      </c>
      <c r="I87" s="141" t="str">
        <f t="shared" si="11"/>
        <v>H3</v>
      </c>
      <c r="J87" s="5">
        <f>'Feuille saisie score '!J41</f>
        <v>8</v>
      </c>
      <c r="K87" s="5">
        <f>'Feuille saisie score '!K41</f>
        <v>37</v>
      </c>
      <c r="L87" s="5">
        <f>'Feuille saisie score '!L41</f>
        <v>13</v>
      </c>
      <c r="M87" s="5">
        <f>'Feuille saisie score '!M41</f>
        <v>49</v>
      </c>
      <c r="N87" s="5">
        <f t="shared" si="12"/>
        <v>86</v>
      </c>
      <c r="R87" s="238" t="str">
        <f t="shared" si="13"/>
        <v/>
      </c>
    </row>
    <row r="88" spans="1:20" ht="15.75" thickBot="1">
      <c r="A88" s="172" t="s">
        <v>150</v>
      </c>
      <c r="B88" s="172" t="s">
        <v>28</v>
      </c>
      <c r="C88" s="5" t="str">
        <f t="shared" si="10"/>
        <v>DENE Gilles</v>
      </c>
      <c r="D88" s="186" t="s">
        <v>9</v>
      </c>
      <c r="E88" s="146" t="s">
        <v>10</v>
      </c>
      <c r="F88" s="16">
        <f>'joueurs  '!F49</f>
        <v>32.1</v>
      </c>
      <c r="G88" s="38" t="s">
        <v>149</v>
      </c>
      <c r="H88" s="192">
        <v>547828182</v>
      </c>
      <c r="I88" s="141" t="str">
        <f t="shared" si="11"/>
        <v>H3</v>
      </c>
      <c r="J88" s="5">
        <f>'Feuille saisie score '!J49</f>
        <v>1</v>
      </c>
      <c r="K88" s="5">
        <f>'Feuille saisie score '!K49</f>
        <v>15</v>
      </c>
      <c r="L88" s="5">
        <f>'Feuille saisie score '!L49</f>
        <v>3</v>
      </c>
      <c r="M88" s="5">
        <f>'Feuille saisie score '!M49</f>
        <v>32</v>
      </c>
      <c r="N88" s="5">
        <f t="shared" si="12"/>
        <v>47</v>
      </c>
      <c r="P88" s="235" t="str">
        <f>G88</f>
        <v xml:space="preserve">CEGC </v>
      </c>
      <c r="Q88" s="228">
        <f>SUM(LARGE((N86,N87,N88),{1;2;3}))</f>
        <v>168</v>
      </c>
      <c r="R88" s="285">
        <f t="shared" si="13"/>
        <v>18</v>
      </c>
      <c r="T88" s="238">
        <f>MAX(N86,N87,N88)</f>
        <v>86</v>
      </c>
    </row>
    <row r="89" spans="1:20">
      <c r="A89" s="172" t="s">
        <v>240</v>
      </c>
      <c r="B89" s="172" t="s">
        <v>93</v>
      </c>
      <c r="C89" s="5" t="str">
        <f t="shared" si="10"/>
        <v>JOBERT Dominique</v>
      </c>
      <c r="D89" s="186" t="s">
        <v>9</v>
      </c>
      <c r="E89" s="62" t="s">
        <v>10</v>
      </c>
      <c r="F89" s="16">
        <f>'joueurs  '!F85</f>
        <v>31.1</v>
      </c>
      <c r="G89" s="61" t="s">
        <v>228</v>
      </c>
      <c r="H89" s="193">
        <v>517532342</v>
      </c>
      <c r="I89" s="141" t="str">
        <f t="shared" si="11"/>
        <v>H3</v>
      </c>
      <c r="J89" s="5">
        <f>'Feuille saisie score '!J85</f>
        <v>6</v>
      </c>
      <c r="K89" s="5">
        <f>'Feuille saisie score '!K85</f>
        <v>27</v>
      </c>
      <c r="L89" s="5">
        <f>'Feuille saisie score '!L85</f>
        <v>4</v>
      </c>
      <c r="M89" s="5">
        <f>'Feuille saisie score '!M85</f>
        <v>36</v>
      </c>
      <c r="N89" s="5">
        <f t="shared" si="12"/>
        <v>63</v>
      </c>
      <c r="R89" s="238" t="str">
        <f t="shared" si="13"/>
        <v/>
      </c>
    </row>
    <row r="90" spans="1:20">
      <c r="A90" s="172" t="s">
        <v>233</v>
      </c>
      <c r="B90" s="172" t="s">
        <v>234</v>
      </c>
      <c r="C90" s="5" t="str">
        <f t="shared" ref="C90:C119" si="14">A90&amp;" "&amp;B90</f>
        <v>LOYER Vincent</v>
      </c>
      <c r="D90" s="186" t="s">
        <v>9</v>
      </c>
      <c r="E90" s="62" t="s">
        <v>10</v>
      </c>
      <c r="F90" s="16">
        <f>'joueurs  '!F101</f>
        <v>9.6999999999999993</v>
      </c>
      <c r="G90" s="61" t="s">
        <v>228</v>
      </c>
      <c r="H90" s="193">
        <v>513082292</v>
      </c>
      <c r="I90" s="141" t="str">
        <f t="shared" ref="I90:I119" si="15">IF(E90="H",IF(F90&lt;15.5,"H1",IF(F90&lt;24.5,"H2","H3")),IF(E90="F",IF(F90&lt;24.5,"F1","F2"),""))</f>
        <v>H1</v>
      </c>
      <c r="J90" s="5">
        <f>'Feuille saisie score '!J101</f>
        <v>17</v>
      </c>
      <c r="K90" s="5">
        <f>'Feuille saisie score '!K101</f>
        <v>26</v>
      </c>
      <c r="L90" s="5">
        <f>'Feuille saisie score '!L101</f>
        <v>15</v>
      </c>
      <c r="M90" s="5">
        <f>'Feuille saisie score '!M101</f>
        <v>27</v>
      </c>
      <c r="N90" s="5">
        <f t="shared" ref="N90:N119" si="16">K90+M90</f>
        <v>53</v>
      </c>
      <c r="R90" s="238" t="str">
        <f t="shared" si="13"/>
        <v/>
      </c>
    </row>
    <row r="91" spans="1:20">
      <c r="A91" s="172" t="s">
        <v>241</v>
      </c>
      <c r="B91" s="172" t="s">
        <v>112</v>
      </c>
      <c r="C91" s="5" t="str">
        <f t="shared" si="14"/>
        <v>LUTTMANN Emmanuel</v>
      </c>
      <c r="D91" s="186" t="s">
        <v>9</v>
      </c>
      <c r="E91" s="62" t="s">
        <v>10</v>
      </c>
      <c r="F91" s="16">
        <f>'joueurs  '!F104</f>
        <v>24.8</v>
      </c>
      <c r="G91" s="61" t="s">
        <v>228</v>
      </c>
      <c r="H91" s="194">
        <v>542250199</v>
      </c>
      <c r="I91" s="141" t="str">
        <f t="shared" si="15"/>
        <v>H3</v>
      </c>
      <c r="J91" s="5">
        <f>'Feuille saisie score '!J104</f>
        <v>8</v>
      </c>
      <c r="K91" s="5">
        <f>'Feuille saisie score '!K104</f>
        <v>29</v>
      </c>
      <c r="L91" s="5">
        <f>'Feuille saisie score '!L104</f>
        <v>11</v>
      </c>
      <c r="M91" s="5">
        <f>'Feuille saisie score '!M104</f>
        <v>30</v>
      </c>
      <c r="N91" s="5">
        <f t="shared" si="16"/>
        <v>59</v>
      </c>
      <c r="R91" s="238" t="str">
        <f t="shared" si="13"/>
        <v/>
      </c>
    </row>
    <row r="92" spans="1:20" ht="15.75" hidden="1">
      <c r="A92" s="172" t="s">
        <v>366</v>
      </c>
      <c r="B92" s="172" t="s">
        <v>367</v>
      </c>
      <c r="C92" s="5" t="str">
        <f t="shared" si="14"/>
        <v>HOUSSIN MARIE CHRISTINE</v>
      </c>
      <c r="D92" s="186" t="s">
        <v>9</v>
      </c>
      <c r="E92" s="156" t="s">
        <v>19</v>
      </c>
      <c r="F92" s="16">
        <f>'joueurs  '!F81</f>
        <v>21.1</v>
      </c>
      <c r="G92" s="90" t="s">
        <v>365</v>
      </c>
      <c r="H92" s="172">
        <v>43662297</v>
      </c>
      <c r="I92" s="141" t="str">
        <f t="shared" si="15"/>
        <v>F1</v>
      </c>
      <c r="J92" s="5">
        <f>'Feuille saisie score '!J81</f>
        <v>16</v>
      </c>
      <c r="K92" s="5">
        <f>'Feuille saisie score '!K81</f>
        <v>34</v>
      </c>
      <c r="L92" s="5">
        <f>'Feuille saisie score '!L81</f>
        <v>9</v>
      </c>
      <c r="M92" s="5">
        <f>'Feuille saisie score '!M81</f>
        <v>25</v>
      </c>
      <c r="N92" s="5">
        <f t="shared" si="16"/>
        <v>59</v>
      </c>
      <c r="Q92" s="238"/>
      <c r="R92" s="239" t="str">
        <f t="shared" si="13"/>
        <v/>
      </c>
    </row>
    <row r="93" spans="1:20" hidden="1">
      <c r="A93" s="172" t="s">
        <v>284</v>
      </c>
      <c r="B93" s="172" t="s">
        <v>346</v>
      </c>
      <c r="C93" s="5" t="str">
        <f t="shared" si="14"/>
        <v>LEFEVRE THIERRY</v>
      </c>
      <c r="D93" s="145" t="s">
        <v>22</v>
      </c>
      <c r="E93" s="145" t="s">
        <v>10</v>
      </c>
      <c r="F93" s="16">
        <f>'joueurs  '!F95</f>
        <v>25.3</v>
      </c>
      <c r="G93" s="89" t="s">
        <v>341</v>
      </c>
      <c r="H93" s="192">
        <v>41214347</v>
      </c>
      <c r="I93" s="141" t="str">
        <f t="shared" si="15"/>
        <v>H3</v>
      </c>
      <c r="J93" s="5">
        <f>'Feuille saisie score '!J95</f>
        <v>11</v>
      </c>
      <c r="K93" s="5">
        <f>'Feuille saisie score '!K95</f>
        <v>28</v>
      </c>
      <c r="L93" s="5">
        <f>'Feuille saisie score '!L95</f>
        <v>13</v>
      </c>
      <c r="M93" s="5">
        <f>'Feuille saisie score '!M95</f>
        <v>37</v>
      </c>
      <c r="N93" s="5">
        <f t="shared" si="16"/>
        <v>65</v>
      </c>
      <c r="R93" t="str">
        <f t="shared" si="13"/>
        <v/>
      </c>
    </row>
    <row r="94" spans="1:20">
      <c r="A94" s="172" t="s">
        <v>242</v>
      </c>
      <c r="B94" s="172" t="s">
        <v>166</v>
      </c>
      <c r="C94" s="5" t="str">
        <f t="shared" si="14"/>
        <v>MAGI MICHEL</v>
      </c>
      <c r="D94" s="186" t="s">
        <v>9</v>
      </c>
      <c r="E94" s="62" t="s">
        <v>10</v>
      </c>
      <c r="F94" s="16">
        <f>'joueurs  '!F105</f>
        <v>17.7</v>
      </c>
      <c r="G94" s="61" t="s">
        <v>228</v>
      </c>
      <c r="H94" s="172">
        <v>517331354</v>
      </c>
      <c r="I94" s="141" t="str">
        <f t="shared" si="15"/>
        <v>H2</v>
      </c>
      <c r="J94" s="5">
        <f>'Feuille saisie score '!J105</f>
        <v>15</v>
      </c>
      <c r="K94" s="5">
        <f>'Feuille saisie score '!K105</f>
        <v>29</v>
      </c>
      <c r="L94" s="5">
        <f>'Feuille saisie score '!L105</f>
        <v>8</v>
      </c>
      <c r="M94" s="5">
        <f>'Feuille saisie score '!M105</f>
        <v>21</v>
      </c>
      <c r="N94" s="5">
        <f t="shared" si="16"/>
        <v>50</v>
      </c>
      <c r="R94" s="238" t="str">
        <f t="shared" si="13"/>
        <v/>
      </c>
    </row>
    <row r="95" spans="1:20">
      <c r="A95" s="172" t="s">
        <v>237</v>
      </c>
      <c r="B95" s="172" t="s">
        <v>238</v>
      </c>
      <c r="C95" s="5" t="str">
        <f t="shared" si="14"/>
        <v>NICOLAS Alain</v>
      </c>
      <c r="D95" s="186" t="s">
        <v>9</v>
      </c>
      <c r="E95" s="62" t="s">
        <v>10</v>
      </c>
      <c r="F95" s="16">
        <f>'joueurs  '!F121</f>
        <v>23.4</v>
      </c>
      <c r="G95" s="61" t="s">
        <v>228</v>
      </c>
      <c r="H95" s="194">
        <v>522005321</v>
      </c>
      <c r="I95" s="141" t="str">
        <f t="shared" si="15"/>
        <v>H2</v>
      </c>
      <c r="J95" s="5">
        <f>'Feuille saisie score '!J121</f>
        <v>12</v>
      </c>
      <c r="K95" s="5">
        <f>'Feuille saisie score '!K121</f>
        <v>31</v>
      </c>
      <c r="L95" s="5">
        <f>'Feuille saisie score '!L121</f>
        <v>4</v>
      </c>
      <c r="M95" s="5">
        <f>'Feuille saisie score '!M121</f>
        <v>20</v>
      </c>
      <c r="N95" s="5">
        <f t="shared" si="16"/>
        <v>51</v>
      </c>
      <c r="R95" s="238" t="str">
        <f t="shared" si="13"/>
        <v/>
      </c>
    </row>
    <row r="96" spans="1:20" ht="15.75" thickBot="1">
      <c r="A96" s="174" t="s">
        <v>226</v>
      </c>
      <c r="B96" s="174" t="s">
        <v>227</v>
      </c>
      <c r="C96" s="5" t="str">
        <f t="shared" si="14"/>
        <v>ROLLAND Gautier</v>
      </c>
      <c r="D96" s="186" t="s">
        <v>9</v>
      </c>
      <c r="E96" s="62" t="s">
        <v>10</v>
      </c>
      <c r="F96" s="16">
        <f>'joueurs  '!F148</f>
        <v>22.5</v>
      </c>
      <c r="G96" s="61" t="s">
        <v>228</v>
      </c>
      <c r="H96" s="192">
        <v>528886226</v>
      </c>
      <c r="I96" s="141" t="str">
        <f t="shared" si="15"/>
        <v>H2</v>
      </c>
      <c r="J96" s="5">
        <f>'Feuille saisie score '!J148</f>
        <v>15</v>
      </c>
      <c r="K96" s="5">
        <f>'Feuille saisie score '!K148</f>
        <v>32</v>
      </c>
      <c r="L96" s="5">
        <f>'Feuille saisie score '!L148</f>
        <v>13</v>
      </c>
      <c r="M96" s="5">
        <f>'Feuille saisie score '!M148</f>
        <v>31</v>
      </c>
      <c r="N96" s="5">
        <f t="shared" si="16"/>
        <v>63</v>
      </c>
      <c r="R96" s="238" t="str">
        <f t="shared" si="13"/>
        <v/>
      </c>
    </row>
    <row r="97" spans="1:20" ht="15.75" hidden="1" thickBot="1">
      <c r="A97" s="172" t="s">
        <v>36</v>
      </c>
      <c r="B97" s="172" t="s">
        <v>37</v>
      </c>
      <c r="C97" s="5" t="str">
        <f t="shared" si="14"/>
        <v>LETHONGSAVARN Vivien</v>
      </c>
      <c r="D97" s="10" t="s">
        <v>22</v>
      </c>
      <c r="E97" s="10" t="s">
        <v>10</v>
      </c>
      <c r="F97" s="16">
        <f>'joueurs  '!F98</f>
        <v>24.3</v>
      </c>
      <c r="G97" s="163" t="s">
        <v>14</v>
      </c>
      <c r="H97" s="192">
        <v>545649245</v>
      </c>
      <c r="I97" s="141" t="str">
        <f t="shared" si="15"/>
        <v>H2</v>
      </c>
      <c r="J97" s="5">
        <f>'Feuille saisie score '!J98</f>
        <v>16</v>
      </c>
      <c r="K97" s="5">
        <f>'Feuille saisie score '!K98</f>
        <v>41</v>
      </c>
      <c r="L97" s="5">
        <f>'Feuille saisie score '!L98</f>
        <v>11</v>
      </c>
      <c r="M97" s="5">
        <f>'Feuille saisie score '!M98</f>
        <v>31</v>
      </c>
      <c r="N97" s="5">
        <f t="shared" si="16"/>
        <v>72</v>
      </c>
      <c r="R97" t="str">
        <f t="shared" si="13"/>
        <v/>
      </c>
    </row>
    <row r="98" spans="1:20" ht="15.75" thickBot="1">
      <c r="A98" s="172" t="s">
        <v>235</v>
      </c>
      <c r="B98" s="172" t="s">
        <v>236</v>
      </c>
      <c r="C98" s="5" t="str">
        <f t="shared" si="14"/>
        <v>ZAHM François</v>
      </c>
      <c r="D98" s="186" t="s">
        <v>9</v>
      </c>
      <c r="E98" s="62" t="s">
        <v>10</v>
      </c>
      <c r="F98" s="16">
        <f>'joueurs  '!F168</f>
        <v>19.399999999999999</v>
      </c>
      <c r="G98" s="61" t="s">
        <v>228</v>
      </c>
      <c r="H98" s="194">
        <v>521625314</v>
      </c>
      <c r="I98" s="141" t="str">
        <f t="shared" si="15"/>
        <v>H2</v>
      </c>
      <c r="J98" s="5">
        <f>'Feuille saisie score '!J168</f>
        <v>12</v>
      </c>
      <c r="K98" s="5">
        <f>'Feuille saisie score '!K168</f>
        <v>27</v>
      </c>
      <c r="L98" s="5">
        <f>'Feuille saisie score '!L168</f>
        <v>10</v>
      </c>
      <c r="M98" s="5">
        <f>'Feuille saisie score '!M168</f>
        <v>27</v>
      </c>
      <c r="N98" s="5">
        <f t="shared" si="16"/>
        <v>54</v>
      </c>
      <c r="P98" s="235" t="str">
        <f>G98</f>
        <v xml:space="preserve">CEGEE  </v>
      </c>
      <c r="Q98" s="228">
        <f>SUM(LARGE((N89,N90,N91,N94,N95,N96,N98),{1;2;3}))</f>
        <v>185</v>
      </c>
      <c r="R98" s="285">
        <f t="shared" si="13"/>
        <v>12</v>
      </c>
      <c r="T98" s="238">
        <f>MAX(N89,N90,N91,N94,N95,N96,N98)</f>
        <v>63</v>
      </c>
    </row>
    <row r="99" spans="1:20">
      <c r="A99" s="172" t="s">
        <v>369</v>
      </c>
      <c r="B99" s="172" t="s">
        <v>370</v>
      </c>
      <c r="C99" s="5" t="str">
        <f t="shared" si="14"/>
        <v>ADAM HUBERT</v>
      </c>
      <c r="D99" s="186" t="s">
        <v>9</v>
      </c>
      <c r="E99" s="156" t="s">
        <v>10</v>
      </c>
      <c r="F99" s="16">
        <f>'joueurs  '!F2</f>
        <v>29.4</v>
      </c>
      <c r="G99" s="90" t="s">
        <v>365</v>
      </c>
      <c r="H99" s="172">
        <v>540498177</v>
      </c>
      <c r="I99" s="141" t="str">
        <f t="shared" si="15"/>
        <v>H3</v>
      </c>
      <c r="J99" s="5">
        <f>'Feuille saisie score '!J2</f>
        <v>9</v>
      </c>
      <c r="K99" s="5">
        <f>'Feuille saisie score '!K2</f>
        <v>32</v>
      </c>
      <c r="L99" s="5">
        <f>'Feuille saisie score '!L2</f>
        <v>15</v>
      </c>
      <c r="M99" s="5">
        <f>'Feuille saisie score '!M2</f>
        <v>39</v>
      </c>
      <c r="N99" s="5">
        <f t="shared" si="16"/>
        <v>71</v>
      </c>
      <c r="R99" s="238" t="str">
        <f t="shared" si="13"/>
        <v/>
      </c>
    </row>
    <row r="100" spans="1:20">
      <c r="A100" s="172" t="s">
        <v>379</v>
      </c>
      <c r="B100" s="172" t="s">
        <v>380</v>
      </c>
      <c r="C100" s="5" t="str">
        <f t="shared" si="14"/>
        <v>DARREAU SEBASTIEN</v>
      </c>
      <c r="D100" s="186" t="s">
        <v>9</v>
      </c>
      <c r="E100" s="156" t="s">
        <v>10</v>
      </c>
      <c r="F100" s="16">
        <f>'joueurs  '!F42</f>
        <v>15.9</v>
      </c>
      <c r="G100" s="90" t="s">
        <v>365</v>
      </c>
      <c r="H100" s="172">
        <v>530108197</v>
      </c>
      <c r="I100" s="141" t="str">
        <f t="shared" si="15"/>
        <v>H2</v>
      </c>
      <c r="J100" s="5">
        <f>'Feuille saisie score '!J42</f>
        <v>21</v>
      </c>
      <c r="K100" s="5">
        <f>'Feuille saisie score '!K42</f>
        <v>35</v>
      </c>
      <c r="L100" s="5">
        <f>'Feuille saisie score '!L42</f>
        <v>21</v>
      </c>
      <c r="M100" s="5">
        <f>'Feuille saisie score '!M42</f>
        <v>38</v>
      </c>
      <c r="N100" s="5">
        <f t="shared" si="16"/>
        <v>73</v>
      </c>
      <c r="R100" s="238" t="str">
        <f t="shared" si="13"/>
        <v/>
      </c>
    </row>
    <row r="101" spans="1:20" hidden="1">
      <c r="A101" s="172" t="s">
        <v>126</v>
      </c>
      <c r="B101" s="172" t="s">
        <v>127</v>
      </c>
      <c r="C101" s="5" t="str">
        <f t="shared" si="14"/>
        <v>LUCQ Laurent</v>
      </c>
      <c r="D101" s="143" t="s">
        <v>22</v>
      </c>
      <c r="E101" s="143" t="s">
        <v>10</v>
      </c>
      <c r="F101" s="16">
        <f>'joueurs  '!F102</f>
        <v>22.2</v>
      </c>
      <c r="G101" s="32" t="s">
        <v>128</v>
      </c>
      <c r="H101" s="192">
        <v>48143143</v>
      </c>
      <c r="I101" s="141" t="str">
        <f t="shared" si="15"/>
        <v>H2</v>
      </c>
      <c r="J101" s="5">
        <f>'Feuille saisie score '!J102</f>
        <v>11</v>
      </c>
      <c r="K101" s="5">
        <f>'Feuille saisie score '!K102</f>
        <v>28</v>
      </c>
      <c r="L101" s="5">
        <f>'Feuille saisie score '!L102</f>
        <v>7</v>
      </c>
      <c r="M101" s="5">
        <f>'Feuille saisie score '!M102</f>
        <v>26</v>
      </c>
      <c r="N101" s="5">
        <f t="shared" si="16"/>
        <v>54</v>
      </c>
      <c r="R101" t="str">
        <f t="shared" si="13"/>
        <v/>
      </c>
    </row>
    <row r="102" spans="1:20">
      <c r="A102" s="172" t="s">
        <v>375</v>
      </c>
      <c r="B102" s="172" t="s">
        <v>376</v>
      </c>
      <c r="C102" s="5" t="str">
        <f t="shared" si="14"/>
        <v>DELAHAYE OLIVIER</v>
      </c>
      <c r="D102" s="186" t="s">
        <v>9</v>
      </c>
      <c r="E102" s="156" t="s">
        <v>10</v>
      </c>
      <c r="F102" s="16">
        <f>'joueurs  '!F45</f>
        <v>19.3</v>
      </c>
      <c r="G102" s="90" t="s">
        <v>365</v>
      </c>
      <c r="H102" s="172">
        <v>521567244</v>
      </c>
      <c r="I102" s="141" t="str">
        <f t="shared" si="15"/>
        <v>H2</v>
      </c>
      <c r="J102" s="5">
        <f>'Feuille saisie score '!J45</f>
        <v>13</v>
      </c>
      <c r="K102" s="5">
        <f>'Feuille saisie score '!K45</f>
        <v>32</v>
      </c>
      <c r="L102" s="5">
        <f>'Feuille saisie score '!L45</f>
        <v>12</v>
      </c>
      <c r="M102" s="5">
        <f>'Feuille saisie score '!M45</f>
        <v>27</v>
      </c>
      <c r="N102" s="5">
        <f t="shared" si="16"/>
        <v>59</v>
      </c>
      <c r="R102" s="238" t="str">
        <f t="shared" si="13"/>
        <v/>
      </c>
    </row>
    <row r="103" spans="1:20">
      <c r="A103" s="172" t="s">
        <v>373</v>
      </c>
      <c r="B103" s="172" t="s">
        <v>374</v>
      </c>
      <c r="C103" s="5" t="str">
        <f t="shared" si="14"/>
        <v>HOCHIN DIDIER</v>
      </c>
      <c r="D103" s="186" t="s">
        <v>9</v>
      </c>
      <c r="E103" s="156" t="s">
        <v>10</v>
      </c>
      <c r="F103" s="16">
        <f>'joueurs  '!F78</f>
        <v>15.2</v>
      </c>
      <c r="G103" s="90" t="s">
        <v>365</v>
      </c>
      <c r="H103" s="172">
        <v>49513048</v>
      </c>
      <c r="I103" s="141" t="str">
        <f t="shared" si="15"/>
        <v>H1</v>
      </c>
      <c r="J103" s="5">
        <f>'Feuille saisie score '!J78</f>
        <v>10</v>
      </c>
      <c r="K103" s="5">
        <f>'Feuille saisie score '!K78</f>
        <v>19</v>
      </c>
      <c r="L103" s="5">
        <f>'Feuille saisie score '!L78</f>
        <v>18</v>
      </c>
      <c r="M103" s="5">
        <f>'Feuille saisie score '!M78</f>
        <v>32</v>
      </c>
      <c r="N103" s="5">
        <f t="shared" si="16"/>
        <v>51</v>
      </c>
      <c r="R103" s="238" t="str">
        <f t="shared" si="13"/>
        <v/>
      </c>
    </row>
    <row r="104" spans="1:20">
      <c r="A104" s="174" t="s">
        <v>363</v>
      </c>
      <c r="B104" s="174" t="s">
        <v>364</v>
      </c>
      <c r="C104" s="5" t="str">
        <f t="shared" si="14"/>
        <v>VAN LABEKE JULIEN</v>
      </c>
      <c r="D104" s="186" t="s">
        <v>9</v>
      </c>
      <c r="E104" s="156" t="s">
        <v>10</v>
      </c>
      <c r="F104" s="16">
        <f>'joueurs  '!F159</f>
        <v>15.8</v>
      </c>
      <c r="G104" s="90" t="s">
        <v>365</v>
      </c>
      <c r="H104" s="172">
        <v>540404133</v>
      </c>
      <c r="I104" s="141" t="str">
        <f t="shared" si="15"/>
        <v>H2</v>
      </c>
      <c r="J104" s="5">
        <f>'Feuille saisie score '!J159</f>
        <v>11</v>
      </c>
      <c r="K104" s="5">
        <f>'Feuille saisie score '!K159</f>
        <v>23</v>
      </c>
      <c r="L104" s="5">
        <f>'Feuille saisie score '!L159</f>
        <v>14</v>
      </c>
      <c r="M104" s="5">
        <f>'Feuille saisie score '!M159</f>
        <v>27</v>
      </c>
      <c r="N104" s="5">
        <f t="shared" si="16"/>
        <v>50</v>
      </c>
      <c r="R104" s="238" t="str">
        <f t="shared" si="13"/>
        <v/>
      </c>
    </row>
    <row r="105" spans="1:20" ht="15.75" thickBot="1">
      <c r="A105" s="172" t="s">
        <v>368</v>
      </c>
      <c r="B105" s="172" t="s">
        <v>268</v>
      </c>
      <c r="C105" s="5" t="str">
        <f t="shared" si="14"/>
        <v>VELU SYLVAIN</v>
      </c>
      <c r="D105" s="186" t="s">
        <v>9</v>
      </c>
      <c r="E105" s="156" t="s">
        <v>10</v>
      </c>
      <c r="F105" s="16">
        <f>'joueurs  '!F160</f>
        <v>19.3</v>
      </c>
      <c r="G105" s="90" t="s">
        <v>365</v>
      </c>
      <c r="H105" s="172">
        <v>516766253</v>
      </c>
      <c r="I105" s="141" t="str">
        <f t="shared" si="15"/>
        <v>H2</v>
      </c>
      <c r="J105" s="5">
        <f>'Feuille saisie score '!J160</f>
        <v>5</v>
      </c>
      <c r="K105" s="5">
        <f>'Feuille saisie score '!K160</f>
        <v>18</v>
      </c>
      <c r="L105" s="5">
        <f>'Feuille saisie score '!L160</f>
        <v>9</v>
      </c>
      <c r="M105" s="5">
        <f>'Feuille saisie score '!M160</f>
        <v>27</v>
      </c>
      <c r="N105" s="5">
        <f t="shared" si="16"/>
        <v>45</v>
      </c>
      <c r="R105" s="238" t="str">
        <f t="shared" si="13"/>
        <v/>
      </c>
    </row>
    <row r="106" spans="1:20" ht="15.75" thickBot="1">
      <c r="A106" s="172" t="s">
        <v>371</v>
      </c>
      <c r="B106" s="172" t="s">
        <v>372</v>
      </c>
      <c r="C106" s="5" t="str">
        <f t="shared" si="14"/>
        <v>VINSSIAT JEAN PAUL</v>
      </c>
      <c r="D106" s="186" t="s">
        <v>9</v>
      </c>
      <c r="E106" s="156" t="s">
        <v>10</v>
      </c>
      <c r="F106" s="16">
        <f>'joueurs  '!F163</f>
        <v>29.4</v>
      </c>
      <c r="G106" s="90" t="s">
        <v>365</v>
      </c>
      <c r="H106" s="172">
        <v>42577182</v>
      </c>
      <c r="I106" s="141" t="str">
        <f t="shared" si="15"/>
        <v>H3</v>
      </c>
      <c r="J106" s="5">
        <f>'Feuille saisie score '!J163</f>
        <v>3</v>
      </c>
      <c r="K106" s="5">
        <f>'Feuille saisie score '!K163</f>
        <v>20</v>
      </c>
      <c r="L106" s="5">
        <f>'Feuille saisie score '!L163</f>
        <v>8</v>
      </c>
      <c r="M106" s="5">
        <f>'Feuille saisie score '!M163</f>
        <v>32</v>
      </c>
      <c r="N106" s="5">
        <f t="shared" si="16"/>
        <v>52</v>
      </c>
      <c r="P106" s="235" t="str">
        <f>G106</f>
        <v xml:space="preserve">CEHDF  </v>
      </c>
      <c r="Q106" s="228">
        <f>SUM(LARGE((N99,N100,N102,N103,N104,N105,N106),{1;2;3}))</f>
        <v>203</v>
      </c>
      <c r="R106" s="285">
        <f t="shared" si="13"/>
        <v>7</v>
      </c>
      <c r="T106" s="238">
        <f>MAX(N99,N100,N102,N103,N104,N105,N106)</f>
        <v>73</v>
      </c>
    </row>
    <row r="107" spans="1:20">
      <c r="A107" s="172" t="s">
        <v>53</v>
      </c>
      <c r="B107" s="172" t="s">
        <v>54</v>
      </c>
      <c r="C107" s="5" t="str">
        <f t="shared" si="14"/>
        <v>BOUSSELET Bertrand</v>
      </c>
      <c r="D107" s="186" t="s">
        <v>9</v>
      </c>
      <c r="E107" s="10" t="s">
        <v>10</v>
      </c>
      <c r="F107" s="16">
        <f>'joueurs  '!F23</f>
        <v>15.5</v>
      </c>
      <c r="G107" s="163" t="s">
        <v>14</v>
      </c>
      <c r="H107" s="192">
        <v>3837290</v>
      </c>
      <c r="I107" s="141" t="str">
        <f t="shared" si="15"/>
        <v>H2</v>
      </c>
      <c r="J107" s="5">
        <f>'Feuille saisie score '!J23</f>
        <v>8</v>
      </c>
      <c r="K107" s="5">
        <f>'Feuille saisie score '!K23</f>
        <v>20</v>
      </c>
      <c r="L107" s="5">
        <f>'Feuille saisie score '!L23</f>
        <v>15</v>
      </c>
      <c r="M107" s="5">
        <f>'Feuille saisie score '!M23</f>
        <v>31</v>
      </c>
      <c r="N107" s="5">
        <f t="shared" si="16"/>
        <v>51</v>
      </c>
      <c r="R107" s="238" t="str">
        <f t="shared" si="13"/>
        <v/>
      </c>
    </row>
    <row r="108" spans="1:20">
      <c r="A108" s="172" t="s">
        <v>15</v>
      </c>
      <c r="B108" s="172" t="s">
        <v>16</v>
      </c>
      <c r="C108" s="5" t="str">
        <f t="shared" si="14"/>
        <v>BRKIC Alexandre</v>
      </c>
      <c r="D108" s="186" t="s">
        <v>9</v>
      </c>
      <c r="E108" s="10" t="s">
        <v>10</v>
      </c>
      <c r="F108" s="16">
        <f>'joueurs  '!F25</f>
        <v>19</v>
      </c>
      <c r="G108" s="163" t="s">
        <v>14</v>
      </c>
      <c r="H108" s="196">
        <v>48647147</v>
      </c>
      <c r="I108" s="141" t="str">
        <f t="shared" si="15"/>
        <v>H2</v>
      </c>
      <c r="J108" s="5">
        <f>'Feuille saisie score '!J25</f>
        <v>18</v>
      </c>
      <c r="K108" s="5">
        <f>'Feuille saisie score '!K25</f>
        <v>34</v>
      </c>
      <c r="L108" s="5">
        <f>'Feuille saisie score '!L25</f>
        <v>12</v>
      </c>
      <c r="M108" s="5">
        <f>'Feuille saisie score '!M25</f>
        <v>26</v>
      </c>
      <c r="N108" s="5">
        <f t="shared" si="16"/>
        <v>60</v>
      </c>
      <c r="R108" s="238" t="str">
        <f t="shared" si="13"/>
        <v/>
      </c>
    </row>
    <row r="109" spans="1:20" ht="15.75" hidden="1">
      <c r="A109" s="172" t="s">
        <v>25</v>
      </c>
      <c r="B109" s="172" t="s">
        <v>26</v>
      </c>
      <c r="C109" s="5" t="str">
        <f t="shared" si="14"/>
        <v>BAUDIN Anne</v>
      </c>
      <c r="D109" s="186" t="s">
        <v>9</v>
      </c>
      <c r="E109" s="10" t="s">
        <v>19</v>
      </c>
      <c r="F109" s="16">
        <f>'joueurs  '!F13</f>
        <v>11.2</v>
      </c>
      <c r="G109" s="163" t="s">
        <v>14</v>
      </c>
      <c r="H109" s="196" t="s">
        <v>27</v>
      </c>
      <c r="I109" s="141" t="str">
        <f t="shared" si="15"/>
        <v>F1</v>
      </c>
      <c r="J109" s="5">
        <f>'Feuille saisie score '!J13</f>
        <v>24</v>
      </c>
      <c r="K109" s="5">
        <f>'Feuille saisie score '!K13</f>
        <v>39</v>
      </c>
      <c r="L109" s="5">
        <f>'Feuille saisie score '!L13</f>
        <v>25</v>
      </c>
      <c r="M109" s="5">
        <f>'Feuille saisie score '!M13</f>
        <v>39</v>
      </c>
      <c r="N109" s="5">
        <f t="shared" si="16"/>
        <v>78</v>
      </c>
      <c r="Q109" s="238"/>
      <c r="R109" s="239" t="str">
        <f t="shared" si="13"/>
        <v/>
      </c>
    </row>
    <row r="110" spans="1:20">
      <c r="A110" s="172" t="s">
        <v>41</v>
      </c>
      <c r="B110" s="172" t="s">
        <v>42</v>
      </c>
      <c r="C110" s="5" t="str">
        <f t="shared" si="14"/>
        <v>CHUSSEAU Cedric</v>
      </c>
      <c r="D110" s="186" t="s">
        <v>9</v>
      </c>
      <c r="E110" s="10" t="s">
        <v>10</v>
      </c>
      <c r="F110" s="16">
        <f>'joueurs  '!F31</f>
        <v>21.6</v>
      </c>
      <c r="G110" s="163" t="s">
        <v>14</v>
      </c>
      <c r="H110" s="192">
        <v>42078247</v>
      </c>
      <c r="I110" s="141" t="str">
        <f t="shared" si="15"/>
        <v>H2</v>
      </c>
      <c r="J110" s="5">
        <f>'Feuille saisie score '!J31</f>
        <v>13</v>
      </c>
      <c r="K110" s="5">
        <f>'Feuille saisie score '!K31</f>
        <v>31</v>
      </c>
      <c r="L110" s="5">
        <f>'Feuille saisie score '!L31</f>
        <v>13</v>
      </c>
      <c r="M110" s="5">
        <f>'Feuille saisie score '!M31</f>
        <v>31</v>
      </c>
      <c r="N110" s="5">
        <f t="shared" si="16"/>
        <v>62</v>
      </c>
      <c r="R110" s="238" t="str">
        <f t="shared" si="13"/>
        <v/>
      </c>
    </row>
    <row r="111" spans="1:20">
      <c r="A111" s="172" t="s">
        <v>12</v>
      </c>
      <c r="B111" s="172" t="s">
        <v>13</v>
      </c>
      <c r="C111" s="5" t="str">
        <f t="shared" si="14"/>
        <v>DA COSTA Daniel</v>
      </c>
      <c r="D111" s="186" t="s">
        <v>9</v>
      </c>
      <c r="E111" s="10" t="s">
        <v>10</v>
      </c>
      <c r="F111" s="16">
        <f>'joueurs  '!F40</f>
        <v>22.6</v>
      </c>
      <c r="G111" s="163" t="s">
        <v>14</v>
      </c>
      <c r="H111" s="192">
        <v>3545300</v>
      </c>
      <c r="I111" s="141" t="str">
        <f t="shared" si="15"/>
        <v>H2</v>
      </c>
      <c r="J111" s="5">
        <f>'Feuille saisie score '!J40</f>
        <v>22</v>
      </c>
      <c r="K111" s="5">
        <f>'Feuille saisie score '!K40</f>
        <v>44</v>
      </c>
      <c r="L111" s="5">
        <f>'Feuille saisie score '!L40</f>
        <v>18</v>
      </c>
      <c r="M111" s="5">
        <f>'Feuille saisie score '!M40</f>
        <v>41</v>
      </c>
      <c r="N111" s="5">
        <f t="shared" si="16"/>
        <v>85</v>
      </c>
      <c r="R111" s="238" t="str">
        <f t="shared" si="13"/>
        <v/>
      </c>
    </row>
    <row r="112" spans="1:20">
      <c r="A112" s="172" t="s">
        <v>49</v>
      </c>
      <c r="B112" s="172" t="s">
        <v>50</v>
      </c>
      <c r="C112" s="5" t="str">
        <f t="shared" si="14"/>
        <v>GONDOLE Philippe</v>
      </c>
      <c r="D112" s="186" t="s">
        <v>9</v>
      </c>
      <c r="E112" s="10" t="s">
        <v>10</v>
      </c>
      <c r="F112" s="16">
        <f>'joueurs  '!F69</f>
        <v>19</v>
      </c>
      <c r="G112" s="163" t="s">
        <v>14</v>
      </c>
      <c r="H112" s="192">
        <v>541526116</v>
      </c>
      <c r="I112" s="141" t="str">
        <f t="shared" si="15"/>
        <v>H2</v>
      </c>
      <c r="J112" s="5">
        <f>'Feuille saisie score '!J69</f>
        <v>12</v>
      </c>
      <c r="K112" s="5">
        <f>'Feuille saisie score '!K69</f>
        <v>31</v>
      </c>
      <c r="L112" s="5">
        <f>'Feuille saisie score '!L69</f>
        <v>0</v>
      </c>
      <c r="M112" s="5">
        <f>'Feuille saisie score '!M69</f>
        <v>0</v>
      </c>
      <c r="N112" s="5">
        <f t="shared" si="16"/>
        <v>31</v>
      </c>
      <c r="R112" s="238" t="str">
        <f t="shared" si="13"/>
        <v/>
      </c>
    </row>
    <row r="113" spans="1:20" ht="15.75" hidden="1">
      <c r="A113" s="172" t="s">
        <v>55</v>
      </c>
      <c r="B113" s="172" t="s">
        <v>56</v>
      </c>
      <c r="C113" s="5" t="str">
        <f t="shared" si="14"/>
        <v>CHENOUNA  Rachel</v>
      </c>
      <c r="D113" s="186" t="s">
        <v>9</v>
      </c>
      <c r="E113" s="10" t="s">
        <v>19</v>
      </c>
      <c r="F113" s="16">
        <f>'joueurs  '!F29</f>
        <v>40.4</v>
      </c>
      <c r="G113" s="163" t="s">
        <v>14</v>
      </c>
      <c r="H113" s="192">
        <v>42104315</v>
      </c>
      <c r="I113" s="141" t="str">
        <f t="shared" si="15"/>
        <v>F2</v>
      </c>
      <c r="J113" s="5">
        <f>'Feuille saisie score '!J29</f>
        <v>4</v>
      </c>
      <c r="K113" s="5">
        <f>'Feuille saisie score '!K29</f>
        <v>27</v>
      </c>
      <c r="L113" s="5">
        <f>'Feuille saisie score '!L29</f>
        <v>5</v>
      </c>
      <c r="M113" s="5">
        <f>'Feuille saisie score '!M29</f>
        <v>22</v>
      </c>
      <c r="N113" s="5">
        <f t="shared" si="16"/>
        <v>49</v>
      </c>
      <c r="Q113" s="238"/>
      <c r="R113" s="239" t="str">
        <f t="shared" si="13"/>
        <v/>
      </c>
    </row>
    <row r="114" spans="1:20">
      <c r="A114" s="172" t="s">
        <v>29</v>
      </c>
      <c r="B114" s="172" t="s">
        <v>30</v>
      </c>
      <c r="C114" s="5" t="str">
        <f t="shared" si="14"/>
        <v>ILLIVI Sylvain</v>
      </c>
      <c r="D114" s="186" t="s">
        <v>9</v>
      </c>
      <c r="E114" s="10" t="s">
        <v>10</v>
      </c>
      <c r="F114" s="16">
        <f>'joueurs  '!F83</f>
        <v>33.200000000000003</v>
      </c>
      <c r="G114" s="163" t="s">
        <v>14</v>
      </c>
      <c r="H114" s="192" t="s">
        <v>31</v>
      </c>
      <c r="I114" s="141" t="str">
        <f t="shared" si="15"/>
        <v>H3</v>
      </c>
      <c r="J114" s="5">
        <f>'Feuille saisie score '!J83</f>
        <v>7</v>
      </c>
      <c r="K114" s="5">
        <f>'Feuille saisie score '!K83</f>
        <v>27</v>
      </c>
      <c r="L114" s="5">
        <f>'Feuille saisie score '!L83</f>
        <v>5</v>
      </c>
      <c r="M114" s="5">
        <f>'Feuille saisie score '!M83</f>
        <v>31</v>
      </c>
      <c r="N114" s="5">
        <f t="shared" si="16"/>
        <v>58</v>
      </c>
      <c r="R114" s="238" t="str">
        <f t="shared" si="13"/>
        <v/>
      </c>
    </row>
    <row r="115" spans="1:20">
      <c r="A115" s="172" t="s">
        <v>47</v>
      </c>
      <c r="B115" s="172" t="s">
        <v>48</v>
      </c>
      <c r="C115" s="5" t="str">
        <f t="shared" si="14"/>
        <v>LAMBILLON Sebastien</v>
      </c>
      <c r="D115" s="186" t="s">
        <v>9</v>
      </c>
      <c r="E115" s="10" t="s">
        <v>10</v>
      </c>
      <c r="F115" s="16">
        <f>'joueurs  '!F89</f>
        <v>17.600000000000001</v>
      </c>
      <c r="G115" s="163" t="s">
        <v>14</v>
      </c>
      <c r="H115" s="192">
        <v>512042032</v>
      </c>
      <c r="I115" s="141" t="str">
        <f t="shared" si="15"/>
        <v>H2</v>
      </c>
      <c r="J115" s="5">
        <f>'Feuille saisie score '!J89</f>
        <v>8</v>
      </c>
      <c r="K115" s="5">
        <f>'Feuille saisie score '!K89</f>
        <v>24</v>
      </c>
      <c r="L115" s="5">
        <f>'Feuille saisie score '!L89</f>
        <v>14</v>
      </c>
      <c r="M115" s="5">
        <f>'Feuille saisie score '!M89</f>
        <v>28</v>
      </c>
      <c r="N115" s="5">
        <f t="shared" si="16"/>
        <v>52</v>
      </c>
      <c r="R115" s="238" t="str">
        <f t="shared" si="13"/>
        <v/>
      </c>
    </row>
    <row r="116" spans="1:20">
      <c r="A116" s="172" t="s">
        <v>38</v>
      </c>
      <c r="B116" s="172" t="s">
        <v>39</v>
      </c>
      <c r="C116" s="5" t="str">
        <f t="shared" si="14"/>
        <v>LE DRU Jean-Jacques</v>
      </c>
      <c r="D116" s="186" t="s">
        <v>9</v>
      </c>
      <c r="E116" s="10" t="s">
        <v>10</v>
      </c>
      <c r="F116" s="16">
        <f>'joueurs  '!F92</f>
        <v>23.3</v>
      </c>
      <c r="G116" s="163" t="s">
        <v>14</v>
      </c>
      <c r="H116" s="192">
        <v>520138218</v>
      </c>
      <c r="I116" s="141" t="str">
        <f t="shared" si="15"/>
        <v>H2</v>
      </c>
      <c r="J116" s="5">
        <f>'Feuille saisie score '!J92</f>
        <v>12</v>
      </c>
      <c r="K116" s="5">
        <f>'Feuille saisie score '!K92</f>
        <v>29</v>
      </c>
      <c r="L116" s="5">
        <f>'Feuille saisie score '!L92</f>
        <v>9</v>
      </c>
      <c r="M116" s="5">
        <f>'Feuille saisie score '!M92</f>
        <v>31</v>
      </c>
      <c r="N116" s="5">
        <f t="shared" si="16"/>
        <v>60</v>
      </c>
      <c r="R116" s="238" t="str">
        <f t="shared" si="13"/>
        <v/>
      </c>
    </row>
    <row r="117" spans="1:20" hidden="1">
      <c r="A117" s="172" t="s">
        <v>387</v>
      </c>
      <c r="B117" s="172" t="s">
        <v>388</v>
      </c>
      <c r="C117" s="5" t="str">
        <f t="shared" si="14"/>
        <v>MORFIN ALAIN</v>
      </c>
      <c r="D117" s="157" t="s">
        <v>22</v>
      </c>
      <c r="E117" s="157" t="s">
        <v>10</v>
      </c>
      <c r="F117" s="16">
        <f>'joueurs  '!F117</f>
        <v>18.2</v>
      </c>
      <c r="G117" s="169" t="s">
        <v>384</v>
      </c>
      <c r="H117" s="197" t="s">
        <v>389</v>
      </c>
      <c r="I117" s="141" t="str">
        <f t="shared" si="15"/>
        <v>H2</v>
      </c>
      <c r="J117" s="5">
        <f>'Feuille saisie score '!J117</f>
        <v>14</v>
      </c>
      <c r="K117" s="5">
        <f>'Feuille saisie score '!K117</f>
        <v>31</v>
      </c>
      <c r="L117" s="5">
        <f>'Feuille saisie score '!L117</f>
        <v>20</v>
      </c>
      <c r="M117" s="5">
        <f>'Feuille saisie score '!M117</f>
        <v>40</v>
      </c>
      <c r="N117" s="5">
        <f t="shared" si="16"/>
        <v>71</v>
      </c>
      <c r="R117" t="str">
        <f t="shared" si="13"/>
        <v/>
      </c>
    </row>
    <row r="118" spans="1:20" ht="16.5" hidden="1" thickBot="1">
      <c r="A118" s="172" t="s">
        <v>17</v>
      </c>
      <c r="B118" s="172" t="s">
        <v>18</v>
      </c>
      <c r="C118" s="5" t="str">
        <f t="shared" si="14"/>
        <v>FOUASSEAU-QUERBES Pascale</v>
      </c>
      <c r="D118" s="186" t="s">
        <v>9</v>
      </c>
      <c r="E118" s="10" t="s">
        <v>19</v>
      </c>
      <c r="F118" s="16">
        <f>'joueurs  '!F62</f>
        <v>54</v>
      </c>
      <c r="G118" s="163" t="s">
        <v>14</v>
      </c>
      <c r="H118" s="196">
        <v>44444355</v>
      </c>
      <c r="I118" s="141" t="str">
        <f t="shared" si="15"/>
        <v>F2</v>
      </c>
      <c r="J118" s="5">
        <f>'Feuille saisie score '!J62</f>
        <v>0</v>
      </c>
      <c r="K118" s="5">
        <f>'Feuille saisie score '!K62</f>
        <v>15</v>
      </c>
      <c r="L118" s="5">
        <f>'Feuille saisie score '!L62</f>
        <v>0</v>
      </c>
      <c r="M118" s="5">
        <f>'Feuille saisie score '!M62</f>
        <v>5</v>
      </c>
      <c r="N118" s="5">
        <f t="shared" si="16"/>
        <v>20</v>
      </c>
      <c r="P118" s="235"/>
      <c r="Q118" s="244"/>
      <c r="R118" s="240"/>
    </row>
    <row r="119" spans="1:20">
      <c r="A119" s="172" t="s">
        <v>40</v>
      </c>
      <c r="B119" s="172" t="s">
        <v>16</v>
      </c>
      <c r="C119" s="5" t="str">
        <f t="shared" si="14"/>
        <v>LECLERCQ Alexandre</v>
      </c>
      <c r="D119" s="186" t="s">
        <v>9</v>
      </c>
      <c r="E119" s="10" t="s">
        <v>10</v>
      </c>
      <c r="F119" s="16">
        <f>'joueurs  '!F93</f>
        <v>29.9</v>
      </c>
      <c r="G119" s="163" t="s">
        <v>14</v>
      </c>
      <c r="H119" s="192">
        <v>512643053</v>
      </c>
      <c r="I119" s="141" t="str">
        <f t="shared" si="15"/>
        <v>H3</v>
      </c>
      <c r="J119" s="5">
        <f>'Feuille saisie score '!J93</f>
        <v>14</v>
      </c>
      <c r="K119" s="5">
        <f>'Feuille saisie score '!K93</f>
        <v>41</v>
      </c>
      <c r="L119" s="5">
        <f>'Feuille saisie score '!L93</f>
        <v>22</v>
      </c>
      <c r="M119" s="5">
        <f>'Feuille saisie score '!M93</f>
        <v>51</v>
      </c>
      <c r="N119" s="5">
        <f t="shared" si="16"/>
        <v>92</v>
      </c>
      <c r="R119" s="238" t="str">
        <f t="shared" ref="R119:R125" si="17">IF(Q119="","",RANK(Q119,$Q$3:$Q$169,0))</f>
        <v/>
      </c>
    </row>
    <row r="120" spans="1:20">
      <c r="A120" s="172" t="s">
        <v>34</v>
      </c>
      <c r="B120" s="172" t="s">
        <v>35</v>
      </c>
      <c r="C120" s="5" t="str">
        <f t="shared" ref="C120:C150" si="18">A120&amp;" "&amp;B120</f>
        <v>MEDENOUVO Rolic</v>
      </c>
      <c r="D120" s="186" t="s">
        <v>9</v>
      </c>
      <c r="E120" s="10" t="s">
        <v>10</v>
      </c>
      <c r="F120" s="16">
        <f>'joueurs  '!F111</f>
        <v>26.1</v>
      </c>
      <c r="G120" s="163" t="s">
        <v>14</v>
      </c>
      <c r="H120" s="192">
        <v>514651344</v>
      </c>
      <c r="I120" s="141" t="str">
        <f t="shared" ref="I120:I150" si="19">IF(E120="H",IF(F120&lt;15.5,"H1",IF(F120&lt;24.5,"H2","H3")),IF(E120="F",IF(F120&lt;24.5,"F1","F2"),""))</f>
        <v>H3</v>
      </c>
      <c r="J120" s="5">
        <f>'Feuille saisie score '!J111</f>
        <v>10</v>
      </c>
      <c r="K120" s="5">
        <f>'Feuille saisie score '!K111</f>
        <v>32</v>
      </c>
      <c r="L120" s="5">
        <f>'Feuille saisie score '!L111</f>
        <v>15</v>
      </c>
      <c r="M120" s="5">
        <f>'Feuille saisie score '!M111</f>
        <v>42</v>
      </c>
      <c r="N120" s="5">
        <f t="shared" ref="N120:N150" si="20">K120+M120</f>
        <v>74</v>
      </c>
      <c r="R120" s="238" t="str">
        <f t="shared" si="17"/>
        <v/>
      </c>
    </row>
    <row r="121" spans="1:20" ht="15.75" thickBot="1">
      <c r="A121" s="172" t="s">
        <v>51</v>
      </c>
      <c r="B121" s="172" t="s">
        <v>52</v>
      </c>
      <c r="C121" s="5" t="str">
        <f t="shared" si="18"/>
        <v>MOSTEFAI Jean-claude</v>
      </c>
      <c r="D121" s="186" t="s">
        <v>9</v>
      </c>
      <c r="E121" s="10" t="s">
        <v>10</v>
      </c>
      <c r="F121" s="16">
        <f>'joueurs  '!F119</f>
        <v>27</v>
      </c>
      <c r="G121" s="163" t="s">
        <v>14</v>
      </c>
      <c r="H121" s="192">
        <v>531707074</v>
      </c>
      <c r="I121" s="141" t="str">
        <f t="shared" si="19"/>
        <v>H3</v>
      </c>
      <c r="J121" s="5">
        <f>'Feuille saisie score '!J119</f>
        <v>11</v>
      </c>
      <c r="K121" s="5">
        <f>'Feuille saisie score '!K119</f>
        <v>33</v>
      </c>
      <c r="L121" s="5">
        <f>'Feuille saisie score '!L119</f>
        <v>9</v>
      </c>
      <c r="M121" s="5">
        <f>'Feuille saisie score '!M119</f>
        <v>32</v>
      </c>
      <c r="N121" s="5">
        <f t="shared" si="20"/>
        <v>65</v>
      </c>
      <c r="R121" s="238" t="str">
        <f t="shared" si="17"/>
        <v/>
      </c>
    </row>
    <row r="122" spans="1:20" ht="15.75" thickBot="1">
      <c r="A122" s="172" t="s">
        <v>43</v>
      </c>
      <c r="B122" s="172" t="s">
        <v>44</v>
      </c>
      <c r="C122" s="5" t="str">
        <f t="shared" si="18"/>
        <v>SAINT-ETIENNE Fabrice</v>
      </c>
      <c r="D122" s="186" t="s">
        <v>9</v>
      </c>
      <c r="E122" s="10" t="s">
        <v>10</v>
      </c>
      <c r="F122" s="16">
        <f>'joueurs  '!F150</f>
        <v>45.1</v>
      </c>
      <c r="G122" s="163" t="s">
        <v>14</v>
      </c>
      <c r="H122" s="192">
        <v>47460374</v>
      </c>
      <c r="I122" s="141" t="str">
        <f t="shared" si="19"/>
        <v>H3</v>
      </c>
      <c r="J122" s="5">
        <f>'Feuille saisie score '!J150</f>
        <v>8</v>
      </c>
      <c r="K122" s="5">
        <f>'Feuille saisie score '!K150</f>
        <v>28</v>
      </c>
      <c r="L122" s="5">
        <f>'Feuille saisie score '!L150</f>
        <v>4</v>
      </c>
      <c r="M122" s="5">
        <f>'Feuille saisie score '!M150</f>
        <v>37</v>
      </c>
      <c r="N122" s="5">
        <f t="shared" si="20"/>
        <v>65</v>
      </c>
      <c r="P122" s="235" t="str">
        <f>G122</f>
        <v xml:space="preserve">CEIDF  </v>
      </c>
      <c r="Q122" s="228">
        <f>SUM(LARGE((N107,N108,N110,N111,N112,N114,N115,N116,N119,N120,N121,N122),{1;2;3}))</f>
        <v>251</v>
      </c>
      <c r="R122" s="285">
        <f t="shared" si="17"/>
        <v>1</v>
      </c>
      <c r="T122" s="238">
        <f>MAX(N107,N108,N110,N111,N112,N114,N115,N116,N119,N120,N121,N122)</f>
        <v>92</v>
      </c>
    </row>
    <row r="123" spans="1:20" hidden="1">
      <c r="A123" s="174" t="s">
        <v>326</v>
      </c>
      <c r="B123" s="174" t="s">
        <v>327</v>
      </c>
      <c r="C123" s="5" t="str">
        <f t="shared" si="18"/>
        <v>NUGUES Françoise</v>
      </c>
      <c r="D123" s="144" t="s">
        <v>22</v>
      </c>
      <c r="E123" s="144" t="s">
        <v>19</v>
      </c>
      <c r="F123" s="16">
        <f>'joueurs  '!F123</f>
        <v>24.3</v>
      </c>
      <c r="G123" s="35" t="s">
        <v>323</v>
      </c>
      <c r="H123" s="192">
        <v>44022185</v>
      </c>
      <c r="I123" s="141" t="str">
        <f t="shared" si="19"/>
        <v>F1</v>
      </c>
      <c r="J123" s="5">
        <f>'Feuille saisie score '!J123</f>
        <v>7</v>
      </c>
      <c r="K123" s="5">
        <f>'Feuille saisie score '!K123</f>
        <v>23</v>
      </c>
      <c r="L123" s="5">
        <f>'Feuille saisie score '!L123</f>
        <v>8</v>
      </c>
      <c r="M123" s="5">
        <f>'Feuille saisie score '!M123</f>
        <v>24</v>
      </c>
      <c r="N123" s="5">
        <f t="shared" si="20"/>
        <v>47</v>
      </c>
      <c r="R123" t="str">
        <f t="shared" si="17"/>
        <v/>
      </c>
    </row>
    <row r="124" spans="1:20" ht="15.75">
      <c r="A124" s="173" t="s">
        <v>172</v>
      </c>
      <c r="B124" s="176" t="s">
        <v>173</v>
      </c>
      <c r="C124" s="5" t="str">
        <f t="shared" si="18"/>
        <v>AUBRY MARC</v>
      </c>
      <c r="D124" s="187" t="s">
        <v>9</v>
      </c>
      <c r="E124" s="147" t="s">
        <v>10</v>
      </c>
      <c r="F124" s="16">
        <f>'joueurs  '!F7</f>
        <v>20.2</v>
      </c>
      <c r="G124" s="74" t="s">
        <v>156</v>
      </c>
      <c r="H124" s="194" t="s">
        <v>174</v>
      </c>
      <c r="I124" s="141" t="str">
        <f t="shared" si="19"/>
        <v>H2</v>
      </c>
      <c r="J124" s="5">
        <f>'Feuille saisie score '!J7</f>
        <v>13</v>
      </c>
      <c r="K124" s="5">
        <f>'Feuille saisie score '!K7</f>
        <v>34</v>
      </c>
      <c r="L124" s="5">
        <f>'Feuille saisie score '!L7</f>
        <v>8</v>
      </c>
      <c r="M124" s="5">
        <f>'Feuille saisie score '!M7</f>
        <v>28</v>
      </c>
      <c r="N124" s="5">
        <f t="shared" si="20"/>
        <v>62</v>
      </c>
      <c r="R124" s="238" t="str">
        <f t="shared" si="17"/>
        <v/>
      </c>
    </row>
    <row r="125" spans="1:20" ht="15.75" hidden="1">
      <c r="A125" s="176" t="s">
        <v>158</v>
      </c>
      <c r="B125" s="176" t="s">
        <v>162</v>
      </c>
      <c r="C125" s="5" t="str">
        <f t="shared" si="18"/>
        <v>DEPARDIEU LINDA</v>
      </c>
      <c r="D125" s="187" t="s">
        <v>9</v>
      </c>
      <c r="E125" s="147" t="s">
        <v>19</v>
      </c>
      <c r="F125" s="16">
        <f>'joueurs  '!F51</f>
        <v>21.3</v>
      </c>
      <c r="G125" s="74" t="s">
        <v>156</v>
      </c>
      <c r="H125" s="200" t="s">
        <v>164</v>
      </c>
      <c r="I125" s="141" t="str">
        <f t="shared" si="19"/>
        <v>F1</v>
      </c>
      <c r="J125" s="5">
        <f>'Feuille saisie score '!J51</f>
        <v>12</v>
      </c>
      <c r="K125" s="5">
        <f>'Feuille saisie score '!K51</f>
        <v>32</v>
      </c>
      <c r="L125" s="5">
        <f>'Feuille saisie score '!L51</f>
        <v>17</v>
      </c>
      <c r="M125" s="5">
        <f>'Feuille saisie score '!M51</f>
        <v>36</v>
      </c>
      <c r="N125" s="5">
        <f t="shared" si="20"/>
        <v>68</v>
      </c>
      <c r="Q125" s="238"/>
      <c r="R125" s="239" t="str">
        <f t="shared" si="17"/>
        <v/>
      </c>
    </row>
    <row r="126" spans="1:20" ht="16.5" hidden="1" thickBot="1">
      <c r="A126" s="175" t="s">
        <v>183</v>
      </c>
      <c r="B126" s="175" t="s">
        <v>184</v>
      </c>
      <c r="C126" s="5" t="str">
        <f t="shared" si="18"/>
        <v>ROUGER ISABELLE</v>
      </c>
      <c r="D126" s="187" t="s">
        <v>9</v>
      </c>
      <c r="E126" s="147" t="s">
        <v>19</v>
      </c>
      <c r="F126" s="16">
        <f>'joueurs  '!F149</f>
        <v>23.6</v>
      </c>
      <c r="G126" s="74" t="s">
        <v>156</v>
      </c>
      <c r="H126" s="200" t="s">
        <v>186</v>
      </c>
      <c r="I126" s="141" t="str">
        <f t="shared" si="19"/>
        <v>F1</v>
      </c>
      <c r="J126" s="5">
        <f>'Feuille saisie score '!J149</f>
        <v>9</v>
      </c>
      <c r="K126" s="5">
        <f>'Feuille saisie score '!K149</f>
        <v>28</v>
      </c>
      <c r="L126" s="5">
        <f>'Feuille saisie score '!L149</f>
        <v>17</v>
      </c>
      <c r="M126" s="5">
        <f>'Feuille saisie score '!M149</f>
        <v>36</v>
      </c>
      <c r="N126" s="5">
        <f t="shared" si="20"/>
        <v>64</v>
      </c>
      <c r="P126" s="235"/>
      <c r="Q126" s="244"/>
      <c r="R126" s="240"/>
    </row>
    <row r="127" spans="1:20" ht="15.75">
      <c r="A127" s="173" t="s">
        <v>175</v>
      </c>
      <c r="B127" s="173" t="s">
        <v>176</v>
      </c>
      <c r="C127" s="5" t="str">
        <f t="shared" si="18"/>
        <v>BOURSIER ANTHONY</v>
      </c>
      <c r="D127" s="187" t="s">
        <v>9</v>
      </c>
      <c r="E127" s="147" t="s">
        <v>10</v>
      </c>
      <c r="F127" s="16">
        <f>'joueurs  '!F22</f>
        <v>21.2</v>
      </c>
      <c r="G127" s="74" t="s">
        <v>156</v>
      </c>
      <c r="H127" s="199" t="s">
        <v>178</v>
      </c>
      <c r="I127" s="141" t="str">
        <f t="shared" si="19"/>
        <v>H2</v>
      </c>
      <c r="J127" s="5">
        <f>'Feuille saisie score '!J22</f>
        <v>14</v>
      </c>
      <c r="K127" s="5">
        <f>'Feuille saisie score '!K22</f>
        <v>30</v>
      </c>
      <c r="L127" s="5">
        <f>'Feuille saisie score '!L22</f>
        <v>7</v>
      </c>
      <c r="M127" s="5">
        <f>'Feuille saisie score '!M22</f>
        <v>22</v>
      </c>
      <c r="N127" s="5">
        <f t="shared" si="20"/>
        <v>52</v>
      </c>
      <c r="R127" s="238" t="str">
        <f t="shared" ref="R127:R147" si="21">IF(Q127="","",RANK(Q127,$Q$3:$Q$169,0))</f>
        <v/>
      </c>
    </row>
    <row r="128" spans="1:20" ht="15.75">
      <c r="A128" s="176" t="s">
        <v>165</v>
      </c>
      <c r="B128" s="176" t="s">
        <v>166</v>
      </c>
      <c r="C128" s="5" t="str">
        <f t="shared" si="18"/>
        <v>BRIGNON MICHEL</v>
      </c>
      <c r="D128" s="187" t="s">
        <v>9</v>
      </c>
      <c r="E128" s="147" t="s">
        <v>10</v>
      </c>
      <c r="F128" s="16">
        <f>'joueurs  '!F24</f>
        <v>20.399999999999999</v>
      </c>
      <c r="G128" s="74" t="s">
        <v>156</v>
      </c>
      <c r="H128" s="200" t="s">
        <v>168</v>
      </c>
      <c r="I128" s="141" t="str">
        <f t="shared" si="19"/>
        <v>H2</v>
      </c>
      <c r="J128" s="5">
        <f>'Feuille saisie score '!J24</f>
        <v>11</v>
      </c>
      <c r="K128" s="5">
        <f>'Feuille saisie score '!K24</f>
        <v>24</v>
      </c>
      <c r="L128" s="5">
        <f>'Feuille saisie score '!L24</f>
        <v>12</v>
      </c>
      <c r="M128" s="5">
        <f>'Feuille saisie score '!M24</f>
        <v>30</v>
      </c>
      <c r="N128" s="5">
        <f t="shared" si="20"/>
        <v>54</v>
      </c>
      <c r="R128" s="238" t="str">
        <f t="shared" si="21"/>
        <v/>
      </c>
    </row>
    <row r="129" spans="1:20" ht="15.75">
      <c r="A129" s="176" t="s">
        <v>158</v>
      </c>
      <c r="B129" s="176" t="s">
        <v>159</v>
      </c>
      <c r="C129" s="5" t="str">
        <f t="shared" si="18"/>
        <v>DEPARDIEU FRANCK</v>
      </c>
      <c r="D129" s="187" t="s">
        <v>9</v>
      </c>
      <c r="E129" s="147" t="s">
        <v>10</v>
      </c>
      <c r="F129" s="16">
        <f>'joueurs  '!F50</f>
        <v>9.3000000000000007</v>
      </c>
      <c r="G129" s="74" t="s">
        <v>156</v>
      </c>
      <c r="H129" s="203" t="s">
        <v>161</v>
      </c>
      <c r="I129" s="141" t="str">
        <f t="shared" si="19"/>
        <v>H1</v>
      </c>
      <c r="J129" s="5">
        <f>'Feuille saisie score '!J50</f>
        <v>17</v>
      </c>
      <c r="K129" s="5">
        <f>'Feuille saisie score '!K50</f>
        <v>28</v>
      </c>
      <c r="L129" s="5">
        <f>'Feuille saisie score '!L50</f>
        <v>23</v>
      </c>
      <c r="M129" s="5">
        <f>'Feuille saisie score '!M50</f>
        <v>34</v>
      </c>
      <c r="N129" s="5">
        <f t="shared" si="20"/>
        <v>62</v>
      </c>
      <c r="R129" s="238" t="str">
        <f t="shared" si="21"/>
        <v/>
      </c>
    </row>
    <row r="130" spans="1:20" ht="15.75">
      <c r="A130" s="175" t="s">
        <v>179</v>
      </c>
      <c r="B130" s="175" t="s">
        <v>180</v>
      </c>
      <c r="C130" s="5" t="str">
        <f t="shared" si="18"/>
        <v>IGUAL CHRISTIAN</v>
      </c>
      <c r="D130" s="187" t="s">
        <v>9</v>
      </c>
      <c r="E130" s="147" t="s">
        <v>10</v>
      </c>
      <c r="F130" s="16">
        <f>'joueurs  '!F82</f>
        <v>30.7</v>
      </c>
      <c r="G130" s="74" t="s">
        <v>156</v>
      </c>
      <c r="H130" s="200" t="s">
        <v>182</v>
      </c>
      <c r="I130" s="141" t="str">
        <f t="shared" si="19"/>
        <v>H3</v>
      </c>
      <c r="J130" s="5">
        <f>'Feuille saisie score '!J82</f>
        <v>8</v>
      </c>
      <c r="K130" s="5">
        <f>'Feuille saisie score '!K82</f>
        <v>35</v>
      </c>
      <c r="L130" s="5">
        <f>'Feuille saisie score '!L82</f>
        <v>18</v>
      </c>
      <c r="M130" s="5">
        <f>'Feuille saisie score '!M82</f>
        <v>51</v>
      </c>
      <c r="N130" s="5">
        <f t="shared" si="20"/>
        <v>86</v>
      </c>
      <c r="R130" s="238" t="str">
        <f t="shared" si="21"/>
        <v/>
      </c>
    </row>
    <row r="131" spans="1:20" ht="16.5" thickBot="1">
      <c r="A131" s="183" t="s">
        <v>153</v>
      </c>
      <c r="B131" s="183" t="s">
        <v>154</v>
      </c>
      <c r="C131" s="5" t="str">
        <f t="shared" si="18"/>
        <v>MARINIER FREDERIC</v>
      </c>
      <c r="D131" s="187" t="s">
        <v>9</v>
      </c>
      <c r="E131" s="147" t="s">
        <v>10</v>
      </c>
      <c r="F131" s="16">
        <f>'joueurs  '!F108</f>
        <v>10.6</v>
      </c>
      <c r="G131" s="74" t="s">
        <v>156</v>
      </c>
      <c r="H131" s="206" t="s">
        <v>157</v>
      </c>
      <c r="I131" s="141" t="str">
        <f t="shared" si="19"/>
        <v>H1</v>
      </c>
      <c r="J131" s="5">
        <f>'Feuille saisie score '!J108</f>
        <v>25</v>
      </c>
      <c r="K131" s="5">
        <f>'Feuille saisie score '!K108</f>
        <v>35</v>
      </c>
      <c r="L131" s="5">
        <f>'Feuille saisie score '!L108</f>
        <v>21</v>
      </c>
      <c r="M131" s="5">
        <f>'Feuille saisie score '!M108</f>
        <v>34</v>
      </c>
      <c r="N131" s="5">
        <f t="shared" si="20"/>
        <v>69</v>
      </c>
      <c r="R131" s="238" t="str">
        <f t="shared" si="21"/>
        <v/>
      </c>
    </row>
    <row r="132" spans="1:20" ht="16.5" thickBot="1">
      <c r="A132" s="173" t="s">
        <v>169</v>
      </c>
      <c r="B132" s="173" t="s">
        <v>170</v>
      </c>
      <c r="C132" s="5" t="str">
        <f t="shared" si="18"/>
        <v>MOREL PHILIPPE</v>
      </c>
      <c r="D132" s="187" t="s">
        <v>9</v>
      </c>
      <c r="E132" s="147" t="s">
        <v>10</v>
      </c>
      <c r="F132" s="16">
        <f>'joueurs  '!F116</f>
        <v>24</v>
      </c>
      <c r="G132" s="74" t="s">
        <v>156</v>
      </c>
      <c r="H132" s="199" t="s">
        <v>171</v>
      </c>
      <c r="I132" s="141" t="str">
        <f t="shared" si="19"/>
        <v>H2</v>
      </c>
      <c r="J132" s="5">
        <f>'Feuille saisie score '!J116</f>
        <v>15</v>
      </c>
      <c r="K132" s="5">
        <f>'Feuille saisie score '!K116</f>
        <v>37</v>
      </c>
      <c r="L132" s="5">
        <f>'Feuille saisie score '!L116</f>
        <v>9</v>
      </c>
      <c r="M132" s="5">
        <f>'Feuille saisie score '!M116</f>
        <v>32</v>
      </c>
      <c r="N132" s="5">
        <f t="shared" si="20"/>
        <v>69</v>
      </c>
      <c r="P132" s="235" t="str">
        <f>G132</f>
        <v xml:space="preserve">CELC </v>
      </c>
      <c r="Q132" s="228">
        <f>SUM(LARGE((N124,N127,N128,N129,N130,N131,N132),{1;2;3}))</f>
        <v>224</v>
      </c>
      <c r="R132" s="285">
        <f t="shared" si="21"/>
        <v>2</v>
      </c>
      <c r="T132" s="238">
        <f>MAX(N124,N127,N128,N129,N130,N131,N132)</f>
        <v>86</v>
      </c>
    </row>
    <row r="133" spans="1:20">
      <c r="A133" s="172" t="s">
        <v>321</v>
      </c>
      <c r="B133" s="172" t="s">
        <v>322</v>
      </c>
      <c r="C133" s="5" t="str">
        <f t="shared" si="18"/>
        <v>DUEZ Pascal</v>
      </c>
      <c r="D133" s="186" t="s">
        <v>9</v>
      </c>
      <c r="E133" s="144" t="s">
        <v>10</v>
      </c>
      <c r="F133" s="16">
        <f>'joueurs  '!F56</f>
        <v>23.3</v>
      </c>
      <c r="G133" s="35" t="s">
        <v>323</v>
      </c>
      <c r="H133" s="192">
        <v>539064209</v>
      </c>
      <c r="I133" s="141" t="str">
        <f t="shared" si="19"/>
        <v>H2</v>
      </c>
      <c r="J133" s="5">
        <f>'Feuille saisie score '!J56</f>
        <v>16</v>
      </c>
      <c r="K133" s="5">
        <f>'Feuille saisie score '!K56</f>
        <v>38</v>
      </c>
      <c r="L133" s="5">
        <f>'Feuille saisie score '!L56</f>
        <v>11</v>
      </c>
      <c r="M133" s="5">
        <f>'Feuille saisie score '!M56</f>
        <v>35</v>
      </c>
      <c r="N133" s="5">
        <f t="shared" si="20"/>
        <v>73</v>
      </c>
      <c r="R133" s="238" t="str">
        <f t="shared" si="21"/>
        <v/>
      </c>
    </row>
    <row r="134" spans="1:20">
      <c r="A134" s="172" t="s">
        <v>326</v>
      </c>
      <c r="B134" s="172" t="s">
        <v>238</v>
      </c>
      <c r="C134" s="5" t="str">
        <f t="shared" si="18"/>
        <v>NUGUES Alain</v>
      </c>
      <c r="D134" s="186" t="s">
        <v>9</v>
      </c>
      <c r="E134" s="144" t="s">
        <v>10</v>
      </c>
      <c r="F134" s="16">
        <f>'joueurs  '!F122</f>
        <v>38.6</v>
      </c>
      <c r="G134" s="35" t="s">
        <v>323</v>
      </c>
      <c r="H134" s="192">
        <v>44021187</v>
      </c>
      <c r="I134" s="141" t="str">
        <f t="shared" si="19"/>
        <v>H3</v>
      </c>
      <c r="J134" s="5">
        <f>'Feuille saisie score '!J122</f>
        <v>2</v>
      </c>
      <c r="K134" s="5">
        <f>'Feuille saisie score '!K122</f>
        <v>25</v>
      </c>
      <c r="L134" s="5">
        <f>'Feuille saisie score '!L122</f>
        <v>5</v>
      </c>
      <c r="M134" s="5">
        <f>'Feuille saisie score '!M122</f>
        <v>30</v>
      </c>
      <c r="N134" s="5">
        <f t="shared" si="20"/>
        <v>55</v>
      </c>
      <c r="R134" s="238" t="str">
        <f t="shared" si="21"/>
        <v/>
      </c>
    </row>
    <row r="135" spans="1:20" ht="15.75" thickBot="1">
      <c r="A135" s="172" t="s">
        <v>328</v>
      </c>
      <c r="B135" s="172" t="s">
        <v>329</v>
      </c>
      <c r="C135" s="5" t="str">
        <f t="shared" si="18"/>
        <v>TOLINOS André</v>
      </c>
      <c r="D135" s="186" t="s">
        <v>9</v>
      </c>
      <c r="E135" s="144" t="s">
        <v>10</v>
      </c>
      <c r="F135" s="16">
        <f>'joueurs  '!F157</f>
        <v>22</v>
      </c>
      <c r="G135" s="35" t="s">
        <v>323</v>
      </c>
      <c r="H135" s="192">
        <v>515489091</v>
      </c>
      <c r="I135" s="141" t="str">
        <f t="shared" si="19"/>
        <v>H2</v>
      </c>
      <c r="J135" s="5">
        <f>'Feuille saisie score '!J157</f>
        <v>7</v>
      </c>
      <c r="K135" s="5">
        <f>'Feuille saisie score '!K157</f>
        <v>25</v>
      </c>
      <c r="L135" s="5">
        <f>'Feuille saisie score '!L157</f>
        <v>6</v>
      </c>
      <c r="M135" s="5">
        <f>'Feuille saisie score '!M157</f>
        <v>21</v>
      </c>
      <c r="N135" s="5">
        <f t="shared" si="20"/>
        <v>46</v>
      </c>
      <c r="R135" s="238" t="str">
        <f t="shared" si="21"/>
        <v/>
      </c>
    </row>
    <row r="136" spans="1:20" ht="15.75" thickBot="1">
      <c r="A136" s="172" t="s">
        <v>332</v>
      </c>
      <c r="B136" s="172" t="s">
        <v>106</v>
      </c>
      <c r="C136" s="5" t="str">
        <f t="shared" si="18"/>
        <v>VIGIER Christophe</v>
      </c>
      <c r="D136" s="186" t="s">
        <v>9</v>
      </c>
      <c r="E136" s="144" t="s">
        <v>10</v>
      </c>
      <c r="F136" s="16">
        <f>'joueurs  '!F162</f>
        <v>15.1</v>
      </c>
      <c r="G136" s="35" t="s">
        <v>323</v>
      </c>
      <c r="H136" s="192">
        <v>518033111</v>
      </c>
      <c r="I136" s="141" t="str">
        <f t="shared" si="19"/>
        <v>H1</v>
      </c>
      <c r="J136" s="5">
        <f>'Feuille saisie score '!J162</f>
        <v>19</v>
      </c>
      <c r="K136" s="5">
        <f>'Feuille saisie score '!K162</f>
        <v>34</v>
      </c>
      <c r="L136" s="5">
        <f>'Feuille saisie score '!L162</f>
        <v>26</v>
      </c>
      <c r="M136" s="5">
        <f>'Feuille saisie score '!M162</f>
        <v>41</v>
      </c>
      <c r="N136" s="5">
        <f t="shared" si="20"/>
        <v>75</v>
      </c>
      <c r="P136" s="235" t="str">
        <f>G136</f>
        <v xml:space="preserve">CELR  </v>
      </c>
      <c r="Q136" s="228">
        <f>SUM(LARGE((N133,N134,N135,N136),{1;2;3}))</f>
        <v>203</v>
      </c>
      <c r="R136" s="285">
        <f t="shared" si="21"/>
        <v>7</v>
      </c>
      <c r="T136" s="238">
        <f>MAX(N133,N134,N135,N136)</f>
        <v>75</v>
      </c>
    </row>
    <row r="137" spans="1:20" ht="15.75" thickBot="1">
      <c r="A137" s="182" t="s">
        <v>7</v>
      </c>
      <c r="B137" s="182" t="s">
        <v>8</v>
      </c>
      <c r="C137" s="5" t="str">
        <f t="shared" si="18"/>
        <v>LEURS JEFF</v>
      </c>
      <c r="D137" s="186" t="s">
        <v>9</v>
      </c>
      <c r="E137" s="6" t="s">
        <v>10</v>
      </c>
      <c r="F137" s="16">
        <f>'joueurs  '!F99</f>
        <v>11.5</v>
      </c>
      <c r="G137" s="162" t="s">
        <v>11</v>
      </c>
      <c r="H137" s="192">
        <v>525212217</v>
      </c>
      <c r="I137" s="141" t="str">
        <f t="shared" si="19"/>
        <v>H1</v>
      </c>
      <c r="J137" s="5">
        <f>'Feuille saisie score '!J99</f>
        <v>21</v>
      </c>
      <c r="K137" s="5">
        <f>'Feuille saisie score '!K99</f>
        <v>34</v>
      </c>
      <c r="L137" s="5">
        <f>'Feuille saisie score '!L99</f>
        <v>18</v>
      </c>
      <c r="M137" s="5">
        <f>'Feuille saisie score '!M99</f>
        <v>30</v>
      </c>
      <c r="N137" s="5">
        <f t="shared" si="20"/>
        <v>64</v>
      </c>
      <c r="P137" s="235" t="str">
        <f>G137</f>
        <v xml:space="preserve">CEMP </v>
      </c>
      <c r="Q137" s="228">
        <f>N137</f>
        <v>64</v>
      </c>
      <c r="R137" s="285">
        <f t="shared" si="21"/>
        <v>23</v>
      </c>
      <c r="S137" s="284" t="s">
        <v>499</v>
      </c>
      <c r="T137" s="238">
        <f>N137</f>
        <v>64</v>
      </c>
    </row>
    <row r="138" spans="1:20" hidden="1">
      <c r="A138" s="172" t="s">
        <v>20</v>
      </c>
      <c r="B138" s="172" t="s">
        <v>21</v>
      </c>
      <c r="C138" s="5" t="str">
        <f t="shared" si="18"/>
        <v>QUERBES Patrice</v>
      </c>
      <c r="D138" s="10" t="s">
        <v>22</v>
      </c>
      <c r="E138" s="10" t="s">
        <v>10</v>
      </c>
      <c r="F138" s="16">
        <f>'joueurs  '!F139</f>
        <v>39.4</v>
      </c>
      <c r="G138" s="163" t="s">
        <v>14</v>
      </c>
      <c r="H138" s="196">
        <v>44455352</v>
      </c>
      <c r="I138" s="141" t="str">
        <f t="shared" si="19"/>
        <v>H3</v>
      </c>
      <c r="J138" s="5">
        <f>'Feuille saisie score '!J139</f>
        <v>1</v>
      </c>
      <c r="K138" s="5">
        <f>'Feuille saisie score '!K139</f>
        <v>25</v>
      </c>
      <c r="L138" s="5">
        <f>'Feuille saisie score '!L139</f>
        <v>0</v>
      </c>
      <c r="M138" s="5">
        <f>'Feuille saisie score '!M139</f>
        <v>0</v>
      </c>
      <c r="N138" s="5">
        <f t="shared" si="20"/>
        <v>25</v>
      </c>
      <c r="R138" t="str">
        <f t="shared" si="21"/>
        <v/>
      </c>
    </row>
    <row r="139" spans="1:20" ht="15.75">
      <c r="A139" s="173" t="s">
        <v>197</v>
      </c>
      <c r="B139" s="173" t="s">
        <v>154</v>
      </c>
      <c r="C139" s="5" t="str">
        <f t="shared" si="18"/>
        <v>CRIERE FREDERIC</v>
      </c>
      <c r="D139" s="187" t="s">
        <v>9</v>
      </c>
      <c r="E139" s="148" t="s">
        <v>10</v>
      </c>
      <c r="F139" s="16">
        <f>'joueurs  '!F39</f>
        <v>16.899999999999999</v>
      </c>
      <c r="G139" s="80" t="s">
        <v>190</v>
      </c>
      <c r="H139" s="192">
        <v>512431291</v>
      </c>
      <c r="I139" s="141" t="str">
        <f t="shared" si="19"/>
        <v>H2</v>
      </c>
      <c r="J139" s="5">
        <f>'Feuille saisie score '!J39</f>
        <v>12</v>
      </c>
      <c r="K139" s="5">
        <f>'Feuille saisie score '!K39</f>
        <v>26</v>
      </c>
      <c r="L139" s="5">
        <f>'Feuille saisie score '!L39</f>
        <v>13</v>
      </c>
      <c r="M139" s="5">
        <f>'Feuille saisie score '!M39</f>
        <v>25</v>
      </c>
      <c r="N139" s="5">
        <f t="shared" si="20"/>
        <v>51</v>
      </c>
      <c r="R139" s="238" t="str">
        <f t="shared" si="21"/>
        <v/>
      </c>
    </row>
    <row r="140" spans="1:20" ht="15.75" hidden="1">
      <c r="A140" s="172" t="s">
        <v>330</v>
      </c>
      <c r="B140" s="172" t="s">
        <v>331</v>
      </c>
      <c r="C140" s="5" t="str">
        <f t="shared" si="18"/>
        <v>FERRIERES Regine</v>
      </c>
      <c r="D140" s="186" t="s">
        <v>9</v>
      </c>
      <c r="E140" s="144" t="s">
        <v>19</v>
      </c>
      <c r="F140" s="16">
        <f>'joueurs  '!F61</f>
        <v>32.4</v>
      </c>
      <c r="G140" s="35" t="s">
        <v>323</v>
      </c>
      <c r="H140" s="192">
        <v>43526302</v>
      </c>
      <c r="I140" s="141" t="str">
        <f t="shared" si="19"/>
        <v>F2</v>
      </c>
      <c r="J140" s="5">
        <f>'Feuille saisie score '!J61</f>
        <v>5</v>
      </c>
      <c r="K140" s="5">
        <f>'Feuille saisie score '!K61</f>
        <v>30</v>
      </c>
      <c r="L140" s="5">
        <f>'Feuille saisie score '!L61</f>
        <v>1</v>
      </c>
      <c r="M140" s="5">
        <f>'Feuille saisie score '!M61</f>
        <v>20</v>
      </c>
      <c r="N140" s="5">
        <f t="shared" si="20"/>
        <v>50</v>
      </c>
      <c r="Q140" s="238"/>
      <c r="R140" s="239" t="str">
        <f t="shared" si="21"/>
        <v/>
      </c>
    </row>
    <row r="141" spans="1:20" ht="30">
      <c r="A141" s="173" t="s">
        <v>194</v>
      </c>
      <c r="B141" s="173" t="s">
        <v>195</v>
      </c>
      <c r="C141" s="5" t="str">
        <f t="shared" si="18"/>
        <v>LIGOUGNE  JEAN CHRISTOPHE</v>
      </c>
      <c r="D141" s="187" t="s">
        <v>9</v>
      </c>
      <c r="E141" s="148" t="s">
        <v>10</v>
      </c>
      <c r="F141" s="16">
        <f>'joueurs  '!F100</f>
        <v>16.2</v>
      </c>
      <c r="G141" s="80" t="s">
        <v>190</v>
      </c>
      <c r="H141" s="192">
        <v>520895203</v>
      </c>
      <c r="I141" s="141" t="str">
        <f t="shared" si="19"/>
        <v>H2</v>
      </c>
      <c r="J141" s="5">
        <f>'Feuille saisie score '!J100</f>
        <v>15</v>
      </c>
      <c r="K141" s="5">
        <f>'Feuille saisie score '!K100</f>
        <v>30</v>
      </c>
      <c r="L141" s="5">
        <f>'Feuille saisie score '!L100</f>
        <v>15</v>
      </c>
      <c r="M141" s="5">
        <f>'Feuille saisie score '!M100</f>
        <v>28</v>
      </c>
      <c r="N141" s="5">
        <f t="shared" si="20"/>
        <v>58</v>
      </c>
      <c r="R141" s="238" t="str">
        <f t="shared" si="21"/>
        <v/>
      </c>
    </row>
    <row r="142" spans="1:20" ht="16.5" thickBot="1">
      <c r="A142" s="173" t="s">
        <v>202</v>
      </c>
      <c r="B142" s="173" t="s">
        <v>203</v>
      </c>
      <c r="C142" s="5" t="str">
        <f t="shared" si="18"/>
        <v>MEULEMAN DAVID</v>
      </c>
      <c r="D142" s="187" t="s">
        <v>9</v>
      </c>
      <c r="E142" s="148" t="s">
        <v>10</v>
      </c>
      <c r="F142" s="16">
        <f>'joueurs  '!F113</f>
        <v>12.4</v>
      </c>
      <c r="G142" s="80" t="s">
        <v>190</v>
      </c>
      <c r="H142" s="204">
        <v>516537241</v>
      </c>
      <c r="I142" s="141" t="str">
        <f t="shared" si="19"/>
        <v>H1</v>
      </c>
      <c r="J142" s="5">
        <f>'Feuille saisie score '!J113</f>
        <v>13</v>
      </c>
      <c r="K142" s="5">
        <f>'Feuille saisie score '!K113</f>
        <v>21</v>
      </c>
      <c r="L142" s="5">
        <f>'Feuille saisie score '!L113</f>
        <v>19</v>
      </c>
      <c r="M142" s="5">
        <f>'Feuille saisie score '!M113</f>
        <v>32</v>
      </c>
      <c r="N142" s="5">
        <f t="shared" si="20"/>
        <v>53</v>
      </c>
      <c r="R142" s="238" t="str">
        <f t="shared" si="21"/>
        <v/>
      </c>
    </row>
    <row r="143" spans="1:20" ht="16.5" thickBot="1">
      <c r="A143" s="173" t="s">
        <v>208</v>
      </c>
      <c r="B143" s="173" t="s">
        <v>209</v>
      </c>
      <c r="C143" s="5" t="str">
        <f t="shared" si="18"/>
        <v xml:space="preserve">RENAULT PATRICE </v>
      </c>
      <c r="D143" s="187" t="s">
        <v>9</v>
      </c>
      <c r="E143" s="148" t="s">
        <v>10</v>
      </c>
      <c r="F143" s="16">
        <f>'joueurs  '!F142</f>
        <v>24.1</v>
      </c>
      <c r="G143" s="80" t="s">
        <v>190</v>
      </c>
      <c r="H143" s="192">
        <v>538495219</v>
      </c>
      <c r="I143" s="141" t="str">
        <f t="shared" si="19"/>
        <v>H2</v>
      </c>
      <c r="J143" s="5">
        <f>'Feuille saisie score '!J142</f>
        <v>9</v>
      </c>
      <c r="K143" s="5">
        <f>'Feuille saisie score '!K142</f>
        <v>23</v>
      </c>
      <c r="L143" s="5">
        <f>'Feuille saisie score '!L142</f>
        <v>11</v>
      </c>
      <c r="M143" s="5">
        <f>'Feuille saisie score '!M142</f>
        <v>36</v>
      </c>
      <c r="N143" s="5">
        <f t="shared" si="20"/>
        <v>59</v>
      </c>
      <c r="P143" s="235" t="str">
        <f>G143</f>
        <v xml:space="preserve">CEN  </v>
      </c>
      <c r="Q143" s="228">
        <f>SUM(LARGE((N139,N141,N142,N143),{1;2;3}))</f>
        <v>170</v>
      </c>
      <c r="R143" s="285">
        <f t="shared" si="21"/>
        <v>17</v>
      </c>
      <c r="T143" s="238">
        <f>MAX(N139,N141,N142,N143)</f>
        <v>59</v>
      </c>
    </row>
    <row r="144" spans="1:20" ht="15.75" hidden="1" thickBot="1">
      <c r="A144" s="172" t="s">
        <v>267</v>
      </c>
      <c r="B144" s="172" t="s">
        <v>270</v>
      </c>
      <c r="C144" s="5" t="str">
        <f t="shared" si="18"/>
        <v>REVENU LAURA</v>
      </c>
      <c r="D144" s="151" t="s">
        <v>22</v>
      </c>
      <c r="E144" s="151" t="s">
        <v>19</v>
      </c>
      <c r="F144" s="16">
        <f>'joueurs  '!F145</f>
        <v>40.1</v>
      </c>
      <c r="G144" s="71" t="s">
        <v>264</v>
      </c>
      <c r="H144" s="192">
        <v>514130362</v>
      </c>
      <c r="I144" s="141" t="str">
        <f t="shared" si="19"/>
        <v>F2</v>
      </c>
      <c r="J144" s="5">
        <f>'Feuille saisie score '!J145</f>
        <v>6</v>
      </c>
      <c r="K144" s="5">
        <f>'Feuille saisie score '!K145</f>
        <v>31</v>
      </c>
      <c r="L144" s="5">
        <f>'Feuille saisie score '!L145</f>
        <v>7</v>
      </c>
      <c r="M144" s="5">
        <f>'Feuille saisie score '!M145</f>
        <v>20</v>
      </c>
      <c r="N144" s="5">
        <f t="shared" si="20"/>
        <v>51</v>
      </c>
      <c r="R144" t="str">
        <f t="shared" si="21"/>
        <v/>
      </c>
    </row>
    <row r="145" spans="1:20" ht="15.75" thickBot="1">
      <c r="A145" s="174" t="s">
        <v>382</v>
      </c>
      <c r="B145" s="174" t="s">
        <v>383</v>
      </c>
      <c r="C145" s="5" t="str">
        <f t="shared" si="18"/>
        <v>PIERRE  HERVE</v>
      </c>
      <c r="D145" s="186" t="s">
        <v>9</v>
      </c>
      <c r="E145" s="157" t="s">
        <v>10</v>
      </c>
      <c r="F145" s="16">
        <f>'joueurs  '!F134</f>
        <v>17.5</v>
      </c>
      <c r="G145" s="169" t="s">
        <v>384</v>
      </c>
      <c r="H145" s="197" t="s">
        <v>385</v>
      </c>
      <c r="I145" s="141" t="str">
        <f t="shared" si="19"/>
        <v>H2</v>
      </c>
      <c r="J145" s="5">
        <f>'Feuille saisie score '!J134</f>
        <v>18</v>
      </c>
      <c r="K145" s="5">
        <f>'Feuille saisie score '!K134</f>
        <v>34</v>
      </c>
      <c r="L145" s="5">
        <f>'Feuille saisie score '!L134</f>
        <v>19</v>
      </c>
      <c r="M145" s="5">
        <f>'Feuille saisie score '!M134</f>
        <v>37</v>
      </c>
      <c r="N145" s="5">
        <f t="shared" si="20"/>
        <v>71</v>
      </c>
      <c r="P145" s="235" t="str">
        <f>G145</f>
        <v xml:space="preserve">CEPAC  </v>
      </c>
      <c r="Q145" s="228">
        <f>N145</f>
        <v>71</v>
      </c>
      <c r="R145" s="285">
        <f t="shared" si="21"/>
        <v>21</v>
      </c>
      <c r="S145" s="284" t="s">
        <v>499</v>
      </c>
      <c r="T145" s="238">
        <f>N145</f>
        <v>71</v>
      </c>
    </row>
    <row r="146" spans="1:20" ht="15.75" thickBot="1">
      <c r="A146" s="174" t="s">
        <v>333</v>
      </c>
      <c r="B146" s="174" t="s">
        <v>334</v>
      </c>
      <c r="C146" s="5" t="str">
        <f t="shared" si="18"/>
        <v>SOURIE Jean-Louis</v>
      </c>
      <c r="D146" s="190" t="s">
        <v>9</v>
      </c>
      <c r="E146" s="155" t="s">
        <v>10</v>
      </c>
      <c r="F146" s="16">
        <f>'joueurs  '!F155</f>
        <v>11.4</v>
      </c>
      <c r="G146" s="83" t="s">
        <v>335</v>
      </c>
      <c r="H146" s="192">
        <v>520481098</v>
      </c>
      <c r="I146" s="141" t="str">
        <f t="shared" si="19"/>
        <v>H1</v>
      </c>
      <c r="J146" s="5">
        <f>'Feuille saisie score '!J155</f>
        <v>20</v>
      </c>
      <c r="K146" s="5">
        <f>'Feuille saisie score '!K155</f>
        <v>32</v>
      </c>
      <c r="L146" s="5">
        <f>'Feuille saisie score '!L155</f>
        <v>21</v>
      </c>
      <c r="M146" s="5">
        <f>'Feuille saisie score '!M155</f>
        <v>32</v>
      </c>
      <c r="N146" s="5">
        <f t="shared" si="20"/>
        <v>64</v>
      </c>
      <c r="P146" s="235" t="str">
        <f>G146</f>
        <v xml:space="preserve">CEPAL  </v>
      </c>
      <c r="Q146" s="228">
        <f>N146</f>
        <v>64</v>
      </c>
      <c r="R146" s="285">
        <f t="shared" si="21"/>
        <v>23</v>
      </c>
      <c r="S146" s="284" t="s">
        <v>499</v>
      </c>
      <c r="T146" s="238">
        <f>N146</f>
        <v>64</v>
      </c>
    </row>
    <row r="147" spans="1:20">
      <c r="A147" s="172" t="s">
        <v>345</v>
      </c>
      <c r="B147" s="172" t="s">
        <v>166</v>
      </c>
      <c r="C147" s="5" t="str">
        <f t="shared" si="18"/>
        <v>BARROT MICHEL</v>
      </c>
      <c r="D147" s="186" t="s">
        <v>9</v>
      </c>
      <c r="E147" s="145" t="s">
        <v>10</v>
      </c>
      <c r="F147" s="16">
        <f>'joueurs  '!F10</f>
        <v>18.5</v>
      </c>
      <c r="G147" s="89" t="s">
        <v>341</v>
      </c>
      <c r="H147" s="192">
        <v>520164109</v>
      </c>
      <c r="I147" s="141" t="str">
        <f t="shared" si="19"/>
        <v>H2</v>
      </c>
      <c r="J147" s="5">
        <f>'Feuille saisie score '!J10</f>
        <v>15</v>
      </c>
      <c r="K147" s="5">
        <f>'Feuille saisie score '!K10</f>
        <v>30</v>
      </c>
      <c r="L147" s="5">
        <f>'Feuille saisie score '!L10</f>
        <v>15</v>
      </c>
      <c r="M147" s="5">
        <f>'Feuille saisie score '!M10</f>
        <v>32</v>
      </c>
      <c r="N147" s="5">
        <f t="shared" si="20"/>
        <v>62</v>
      </c>
      <c r="R147" s="238" t="str">
        <f t="shared" si="21"/>
        <v/>
      </c>
    </row>
    <row r="148" spans="1:20" ht="16.5" hidden="1" thickBot="1">
      <c r="A148" s="172" t="s">
        <v>324</v>
      </c>
      <c r="B148" s="172" t="s">
        <v>325</v>
      </c>
      <c r="C148" s="5" t="str">
        <f t="shared" si="18"/>
        <v>GRANDADAM Nancy</v>
      </c>
      <c r="D148" s="186" t="s">
        <v>9</v>
      </c>
      <c r="E148" s="144" t="s">
        <v>19</v>
      </c>
      <c r="F148" s="16">
        <f>'joueurs  '!F70</f>
        <v>38.799999999999997</v>
      </c>
      <c r="G148" s="35" t="s">
        <v>323</v>
      </c>
      <c r="H148" s="192">
        <v>48634275</v>
      </c>
      <c r="I148" s="141" t="str">
        <f t="shared" si="19"/>
        <v>F2</v>
      </c>
      <c r="J148" s="5">
        <f>'Feuille saisie score '!J70</f>
        <v>17</v>
      </c>
      <c r="K148" s="5">
        <f>'Feuille saisie score '!K70</f>
        <v>51</v>
      </c>
      <c r="L148" s="5">
        <f>'Feuille saisie score '!L70</f>
        <v>12</v>
      </c>
      <c r="M148" s="5">
        <f>'Feuille saisie score '!M70</f>
        <v>35</v>
      </c>
      <c r="N148" s="5">
        <f t="shared" si="20"/>
        <v>86</v>
      </c>
      <c r="P148" s="235"/>
      <c r="Q148" s="244"/>
      <c r="R148" s="240"/>
    </row>
    <row r="149" spans="1:20">
      <c r="A149" s="172" t="s">
        <v>357</v>
      </c>
      <c r="B149" s="172" t="s">
        <v>358</v>
      </c>
      <c r="C149" s="5" t="str">
        <f t="shared" si="18"/>
        <v>BEAUDOUIN ROMAIN</v>
      </c>
      <c r="D149" s="186" t="s">
        <v>9</v>
      </c>
      <c r="E149" s="145" t="s">
        <v>10</v>
      </c>
      <c r="F149" s="16">
        <f>'joueurs  '!F15</f>
        <v>17.5</v>
      </c>
      <c r="G149" s="89" t="s">
        <v>341</v>
      </c>
      <c r="H149" s="192">
        <v>542293250</v>
      </c>
      <c r="I149" s="141" t="str">
        <f t="shared" si="19"/>
        <v>H2</v>
      </c>
      <c r="J149" s="5">
        <f>'Feuille saisie score '!J15</f>
        <v>14</v>
      </c>
      <c r="K149" s="5">
        <f>'Feuille saisie score '!K15</f>
        <v>30</v>
      </c>
      <c r="L149" s="5">
        <f>'Feuille saisie score '!L15</f>
        <v>12</v>
      </c>
      <c r="M149" s="5">
        <f>'Feuille saisie score '!M15</f>
        <v>29</v>
      </c>
      <c r="N149" s="5">
        <f t="shared" si="20"/>
        <v>59</v>
      </c>
      <c r="R149" s="238" t="str">
        <f>IF(Q149="","",RANK(Q149,$Q$3:$Q$169,0))</f>
        <v/>
      </c>
    </row>
    <row r="150" spans="1:20" ht="15.75" hidden="1">
      <c r="A150" s="175" t="s">
        <v>105</v>
      </c>
      <c r="B150" s="175" t="s">
        <v>106</v>
      </c>
      <c r="C150" s="5" t="str">
        <f t="shared" si="18"/>
        <v>SAUVAIRE Christophe</v>
      </c>
      <c r="D150" s="142" t="s">
        <v>22</v>
      </c>
      <c r="E150" s="142" t="s">
        <v>10</v>
      </c>
      <c r="F150" s="16">
        <f>'joueurs  '!F151</f>
        <v>10.7</v>
      </c>
      <c r="G150" s="86" t="s">
        <v>78</v>
      </c>
      <c r="H150" s="193">
        <v>545216079</v>
      </c>
      <c r="I150" s="141" t="str">
        <f t="shared" si="19"/>
        <v>H1</v>
      </c>
      <c r="J150" s="5">
        <f>'Feuille saisie score '!J151</f>
        <v>20</v>
      </c>
      <c r="K150" s="5">
        <f>'Feuille saisie score '!K151</f>
        <v>31</v>
      </c>
      <c r="L150" s="5">
        <f>'Feuille saisie score '!L151</f>
        <v>23</v>
      </c>
      <c r="M150" s="5">
        <f>'Feuille saisie score '!M151</f>
        <v>37</v>
      </c>
      <c r="N150" s="5">
        <f t="shared" si="20"/>
        <v>68</v>
      </c>
      <c r="R150" t="str">
        <f>IF(Q150="","",RANK(Q150,$Q$3:$Q$169,0))</f>
        <v/>
      </c>
    </row>
    <row r="151" spans="1:20" ht="15.75" hidden="1">
      <c r="A151" s="180" t="s">
        <v>187</v>
      </c>
      <c r="B151" s="180" t="s">
        <v>188</v>
      </c>
      <c r="C151" s="5" t="str">
        <f t="shared" ref="C151:C169" si="22">A151&amp;" "&amp;B151</f>
        <v>DESMARAIS CATHERINE</v>
      </c>
      <c r="D151" s="187" t="s">
        <v>9</v>
      </c>
      <c r="E151" s="148" t="s">
        <v>19</v>
      </c>
      <c r="F151" s="16">
        <f>'joueurs  '!F53</f>
        <v>16</v>
      </c>
      <c r="G151" s="80" t="s">
        <v>190</v>
      </c>
      <c r="H151" s="204">
        <v>46233087</v>
      </c>
      <c r="I151" s="141" t="str">
        <f t="shared" ref="I151:I169" si="23">IF(E151="H",IF(F151&lt;15.5,"H1",IF(F151&lt;24.5,"H2","H3")),IF(E151="F",IF(F151&lt;24.5,"F1","F2"),""))</f>
        <v>F1</v>
      </c>
      <c r="J151" s="5">
        <f>'Feuille saisie score '!J53</f>
        <v>8</v>
      </c>
      <c r="K151" s="5">
        <f>'Feuille saisie score '!K53</f>
        <v>18</v>
      </c>
      <c r="L151" s="5">
        <f>'Feuille saisie score '!L53</f>
        <v>18</v>
      </c>
      <c r="M151" s="5">
        <f>'Feuille saisie score '!M53</f>
        <v>33</v>
      </c>
      <c r="N151" s="5">
        <f t="shared" ref="N151:N169" si="24">K151+M151</f>
        <v>51</v>
      </c>
      <c r="Q151" s="238"/>
      <c r="R151" s="239" t="str">
        <f>IF(Q151="","",RANK(Q151,$Q$3:$Q$169,0))</f>
        <v/>
      </c>
    </row>
    <row r="152" spans="1:20">
      <c r="A152" s="172" t="s">
        <v>349</v>
      </c>
      <c r="B152" s="172" t="s">
        <v>350</v>
      </c>
      <c r="C152" s="5" t="str">
        <f t="shared" si="22"/>
        <v>BOUDON PIERRE</v>
      </c>
      <c r="D152" s="186" t="s">
        <v>9</v>
      </c>
      <c r="E152" s="145" t="s">
        <v>10</v>
      </c>
      <c r="F152" s="16">
        <f>'joueurs  '!F20</f>
        <v>13</v>
      </c>
      <c r="G152" s="89" t="s">
        <v>341</v>
      </c>
      <c r="H152" s="192">
        <v>43937161</v>
      </c>
      <c r="I152" s="141" t="str">
        <f t="shared" si="23"/>
        <v>H1</v>
      </c>
      <c r="J152" s="5">
        <f>'Feuille saisie score '!J20</f>
        <v>17</v>
      </c>
      <c r="K152" s="5">
        <f>'Feuille saisie score '!K20</f>
        <v>29</v>
      </c>
      <c r="L152" s="5">
        <f>'Feuille saisie score '!L20</f>
        <v>18</v>
      </c>
      <c r="M152" s="5">
        <f>'Feuille saisie score '!M20</f>
        <v>29</v>
      </c>
      <c r="N152" s="5">
        <f t="shared" si="24"/>
        <v>58</v>
      </c>
      <c r="R152" s="238" t="str">
        <f>IF(Q152="","",RANK(Q152,$Q$3:$Q$169,0))</f>
        <v/>
      </c>
    </row>
    <row r="153" spans="1:20">
      <c r="A153" s="172" t="s">
        <v>362</v>
      </c>
      <c r="B153" s="172" t="s">
        <v>237</v>
      </c>
      <c r="C153" s="5" t="str">
        <f t="shared" si="22"/>
        <v>DELWASSE NICOLAS</v>
      </c>
      <c r="D153" s="186" t="s">
        <v>9</v>
      </c>
      <c r="E153" s="145" t="s">
        <v>10</v>
      </c>
      <c r="F153" s="16">
        <f>'joueurs  '!F48</f>
        <v>18.399999999999999</v>
      </c>
      <c r="G153" s="89" t="s">
        <v>341</v>
      </c>
      <c r="H153" s="192">
        <v>541157186</v>
      </c>
      <c r="I153" s="141" t="str">
        <f t="shared" si="23"/>
        <v>H2</v>
      </c>
      <c r="J153" s="5">
        <f>'Feuille saisie score '!J48</f>
        <v>21</v>
      </c>
      <c r="K153" s="5">
        <f>'Feuille saisie score '!K48</f>
        <v>39</v>
      </c>
      <c r="L153" s="5">
        <f>'Feuille saisie score '!L48</f>
        <v>15</v>
      </c>
      <c r="M153" s="5">
        <f>'Feuille saisie score '!M48</f>
        <v>32</v>
      </c>
      <c r="N153" s="5">
        <f t="shared" si="24"/>
        <v>71</v>
      </c>
      <c r="R153" s="238" t="str">
        <f>IF(Q153="","",RANK(Q153,$Q$3:$Q$169,0))</f>
        <v/>
      </c>
    </row>
    <row r="154" spans="1:20" ht="16.5" hidden="1" thickBot="1">
      <c r="A154" s="172" t="s">
        <v>339</v>
      </c>
      <c r="B154" s="172" t="s">
        <v>265</v>
      </c>
      <c r="C154" s="5" t="str">
        <f t="shared" si="22"/>
        <v>PARISSE AGNES</v>
      </c>
      <c r="D154" s="186" t="s">
        <v>9</v>
      </c>
      <c r="E154" s="157" t="s">
        <v>19</v>
      </c>
      <c r="F154" s="16">
        <f>'joueurs  '!F125</f>
        <v>23</v>
      </c>
      <c r="G154" s="169" t="s">
        <v>384</v>
      </c>
      <c r="H154" s="197" t="s">
        <v>386</v>
      </c>
      <c r="I154" s="141" t="str">
        <f t="shared" si="23"/>
        <v>F1</v>
      </c>
      <c r="J154" s="5">
        <f>'Feuille saisie score '!J125</f>
        <v>8</v>
      </c>
      <c r="K154" s="5">
        <f>'Feuille saisie score '!K125</f>
        <v>25</v>
      </c>
      <c r="L154" s="5">
        <f>'Feuille saisie score '!L125</f>
        <v>10</v>
      </c>
      <c r="M154" s="5">
        <f>'Feuille saisie score '!M125</f>
        <v>25</v>
      </c>
      <c r="N154" s="5">
        <f t="shared" si="24"/>
        <v>50</v>
      </c>
      <c r="P154" s="235"/>
      <c r="Q154" s="244"/>
      <c r="R154" s="240"/>
    </row>
    <row r="155" spans="1:20">
      <c r="A155" s="172" t="s">
        <v>356</v>
      </c>
      <c r="B155" s="172" t="s">
        <v>268</v>
      </c>
      <c r="C155" s="5" t="str">
        <f t="shared" si="22"/>
        <v>DESHAYES SYLVAIN</v>
      </c>
      <c r="D155" s="186" t="s">
        <v>9</v>
      </c>
      <c r="E155" s="145" t="s">
        <v>10</v>
      </c>
      <c r="F155" s="16">
        <f>'joueurs  '!F52</f>
        <v>26.1</v>
      </c>
      <c r="G155" s="89" t="s">
        <v>341</v>
      </c>
      <c r="H155" s="192">
        <v>528596227</v>
      </c>
      <c r="I155" s="141" t="str">
        <f t="shared" si="23"/>
        <v>H3</v>
      </c>
      <c r="J155" s="5">
        <f>'Feuille saisie score '!J52</f>
        <v>15</v>
      </c>
      <c r="K155" s="5">
        <f>'Feuille saisie score '!K52</f>
        <v>38</v>
      </c>
      <c r="L155" s="5">
        <f>'Feuille saisie score '!L52</f>
        <v>8</v>
      </c>
      <c r="M155" s="5">
        <f>'Feuille saisie score '!M52</f>
        <v>29</v>
      </c>
      <c r="N155" s="5">
        <f t="shared" si="24"/>
        <v>67</v>
      </c>
      <c r="R155" s="238" t="str">
        <f t="shared" ref="R155:R167" si="25">IF(Q155="","",RANK(Q155,$Q$3:$Q$169,0))</f>
        <v/>
      </c>
    </row>
    <row r="156" spans="1:20">
      <c r="A156" s="172" t="s">
        <v>342</v>
      </c>
      <c r="B156" s="172" t="s">
        <v>343</v>
      </c>
      <c r="C156" s="5" t="str">
        <f t="shared" si="22"/>
        <v>FRANCHI ANTOINE</v>
      </c>
      <c r="D156" s="186" t="s">
        <v>9</v>
      </c>
      <c r="E156" s="145" t="s">
        <v>10</v>
      </c>
      <c r="F156" s="16">
        <f>'joueurs  '!F64</f>
        <v>21.5</v>
      </c>
      <c r="G156" s="89" t="s">
        <v>341</v>
      </c>
      <c r="H156" s="192">
        <v>519009066</v>
      </c>
      <c r="I156" s="141" t="str">
        <f t="shared" si="23"/>
        <v>H2</v>
      </c>
      <c r="J156" s="5">
        <f>'Feuille saisie score '!J64</f>
        <v>15</v>
      </c>
      <c r="K156" s="5">
        <f>'Feuille saisie score '!K64</f>
        <v>36</v>
      </c>
      <c r="L156" s="5">
        <f>'Feuille saisie score '!L64</f>
        <v>18</v>
      </c>
      <c r="M156" s="5">
        <f>'Feuille saisie score '!M64</f>
        <v>40</v>
      </c>
      <c r="N156" s="5">
        <f t="shared" si="24"/>
        <v>76</v>
      </c>
      <c r="R156" s="238" t="str">
        <f t="shared" si="25"/>
        <v/>
      </c>
    </row>
    <row r="157" spans="1:20">
      <c r="A157" s="172" t="s">
        <v>344</v>
      </c>
      <c r="B157" s="172" t="s">
        <v>222</v>
      </c>
      <c r="C157" s="5" t="str">
        <f t="shared" si="22"/>
        <v>LEIBMANN LAURENT</v>
      </c>
      <c r="D157" s="186" t="s">
        <v>9</v>
      </c>
      <c r="E157" s="145" t="s">
        <v>10</v>
      </c>
      <c r="F157" s="16">
        <f>'joueurs  '!F97</f>
        <v>19.3</v>
      </c>
      <c r="G157" s="89" t="s">
        <v>341</v>
      </c>
      <c r="H157" s="192">
        <v>47203021</v>
      </c>
      <c r="I157" s="141" t="str">
        <f t="shared" si="23"/>
        <v>H2</v>
      </c>
      <c r="J157" s="5">
        <f>'Feuille saisie score '!J97</f>
        <v>16</v>
      </c>
      <c r="K157" s="5">
        <f>'Feuille saisie score '!K97</f>
        <v>35</v>
      </c>
      <c r="L157" s="5">
        <f>'Feuille saisie score '!L97</f>
        <v>10</v>
      </c>
      <c r="M157" s="5">
        <f>'Feuille saisie score '!M97</f>
        <v>28</v>
      </c>
      <c r="N157" s="5">
        <f t="shared" si="24"/>
        <v>63</v>
      </c>
      <c r="R157" s="238" t="str">
        <f t="shared" si="25"/>
        <v/>
      </c>
    </row>
    <row r="158" spans="1:20">
      <c r="A158" s="174" t="s">
        <v>339</v>
      </c>
      <c r="B158" s="174" t="s">
        <v>340</v>
      </c>
      <c r="C158" s="5" t="str">
        <f t="shared" si="22"/>
        <v>PARISSE JEAN-LOUIS</v>
      </c>
      <c r="D158" s="186" t="s">
        <v>9</v>
      </c>
      <c r="E158" s="145" t="s">
        <v>10</v>
      </c>
      <c r="F158" s="16">
        <f>'joueurs  '!F124</f>
        <v>16</v>
      </c>
      <c r="G158" s="89" t="s">
        <v>341</v>
      </c>
      <c r="H158" s="192">
        <v>44719097</v>
      </c>
      <c r="I158" s="141" t="str">
        <f t="shared" si="23"/>
        <v>H2</v>
      </c>
      <c r="J158" s="5">
        <f>'Feuille saisie score '!J124</f>
        <v>12</v>
      </c>
      <c r="K158" s="5">
        <f>'Feuille saisie score '!K124</f>
        <v>24</v>
      </c>
      <c r="L158" s="5">
        <f>'Feuille saisie score '!L124</f>
        <v>21</v>
      </c>
      <c r="M158" s="5">
        <f>'Feuille saisie score '!M124</f>
        <v>37</v>
      </c>
      <c r="N158" s="5">
        <f t="shared" si="24"/>
        <v>61</v>
      </c>
      <c r="R158" s="238" t="str">
        <f t="shared" si="25"/>
        <v/>
      </c>
    </row>
    <row r="159" spans="1:20">
      <c r="A159" s="172" t="s">
        <v>359</v>
      </c>
      <c r="B159" s="172" t="s">
        <v>159</v>
      </c>
      <c r="C159" s="5" t="str">
        <f t="shared" si="22"/>
        <v>PEAULT FRANCK</v>
      </c>
      <c r="D159" s="186" t="s">
        <v>9</v>
      </c>
      <c r="E159" s="145" t="s">
        <v>10</v>
      </c>
      <c r="F159" s="16">
        <f>'joueurs  '!F128</f>
        <v>8.4</v>
      </c>
      <c r="G159" s="89" t="s">
        <v>341</v>
      </c>
      <c r="H159" s="192">
        <v>521429152</v>
      </c>
      <c r="I159" s="141" t="str">
        <f t="shared" si="23"/>
        <v>H1</v>
      </c>
      <c r="J159" s="5">
        <f>'Feuille saisie score '!J128</f>
        <v>19</v>
      </c>
      <c r="K159" s="5">
        <f>'Feuille saisie score '!K128</f>
        <v>30</v>
      </c>
      <c r="L159" s="5">
        <f>'Feuille saisie score '!L128</f>
        <v>25</v>
      </c>
      <c r="M159" s="5">
        <f>'Feuille saisie score '!M128</f>
        <v>35</v>
      </c>
      <c r="N159" s="5">
        <f t="shared" si="24"/>
        <v>65</v>
      </c>
      <c r="R159" s="238" t="str">
        <f t="shared" si="25"/>
        <v/>
      </c>
    </row>
    <row r="160" spans="1:20" ht="15.75" thickBot="1">
      <c r="A160" s="172" t="s">
        <v>351</v>
      </c>
      <c r="B160" s="172" t="s">
        <v>346</v>
      </c>
      <c r="C160" s="5" t="str">
        <f t="shared" si="22"/>
        <v>REYJAL THIERRY</v>
      </c>
      <c r="D160" s="186" t="s">
        <v>9</v>
      </c>
      <c r="E160" s="145" t="s">
        <v>10</v>
      </c>
      <c r="F160" s="16">
        <f>'joueurs  '!F146</f>
        <v>27.2</v>
      </c>
      <c r="G160" s="89" t="s">
        <v>341</v>
      </c>
      <c r="H160" s="192">
        <v>520733191</v>
      </c>
      <c r="I160" s="141" t="str">
        <f t="shared" si="23"/>
        <v>H3</v>
      </c>
      <c r="J160" s="5">
        <f>'Feuille saisie score '!J146</f>
        <v>14</v>
      </c>
      <c r="K160" s="5">
        <f>'Feuille saisie score '!K146</f>
        <v>42</v>
      </c>
      <c r="L160" s="5">
        <f>'Feuille saisie score '!L146</f>
        <v>9</v>
      </c>
      <c r="M160" s="5">
        <f>'Feuille saisie score '!M146</f>
        <v>31</v>
      </c>
      <c r="N160" s="5">
        <f t="shared" si="24"/>
        <v>73</v>
      </c>
      <c r="R160" s="238" t="str">
        <f t="shared" si="25"/>
        <v/>
      </c>
    </row>
    <row r="161" spans="1:20" ht="16.5" hidden="1" thickBot="1">
      <c r="A161" s="172" t="s">
        <v>352</v>
      </c>
      <c r="B161" s="172" t="s">
        <v>353</v>
      </c>
      <c r="C161" s="5" t="str">
        <f t="shared" si="22"/>
        <v>GROLLEAU ANNE-CECILE</v>
      </c>
      <c r="D161" s="186" t="s">
        <v>9</v>
      </c>
      <c r="E161" s="145" t="s">
        <v>19</v>
      </c>
      <c r="F161" s="16">
        <f>'joueurs  '!F72</f>
        <v>27.3</v>
      </c>
      <c r="G161" s="89" t="s">
        <v>341</v>
      </c>
      <c r="H161" s="192">
        <v>537852012</v>
      </c>
      <c r="I161" s="141" t="str">
        <f t="shared" si="23"/>
        <v>F2</v>
      </c>
      <c r="J161" s="5">
        <f>'Feuille saisie score '!J72</f>
        <v>16</v>
      </c>
      <c r="K161" s="5">
        <f>'Feuille saisie score '!K72</f>
        <v>38</v>
      </c>
      <c r="L161" s="5">
        <f>'Feuille saisie score '!L72</f>
        <v>15</v>
      </c>
      <c r="M161" s="5">
        <f>'Feuille saisie score '!M72</f>
        <v>40</v>
      </c>
      <c r="N161" s="5">
        <f t="shared" si="24"/>
        <v>78</v>
      </c>
      <c r="Q161" s="238"/>
      <c r="R161" s="239" t="str">
        <f t="shared" si="25"/>
        <v/>
      </c>
    </row>
    <row r="162" spans="1:20" ht="15.75" thickBot="1">
      <c r="A162" s="172" t="s">
        <v>354</v>
      </c>
      <c r="B162" s="172" t="s">
        <v>355</v>
      </c>
      <c r="C162" s="5" t="str">
        <f t="shared" si="22"/>
        <v>RICHARD PASCAL</v>
      </c>
      <c r="D162" s="186" t="s">
        <v>9</v>
      </c>
      <c r="E162" s="145" t="s">
        <v>10</v>
      </c>
      <c r="F162" s="16">
        <f>'joueurs  '!F147</f>
        <v>27.6</v>
      </c>
      <c r="G162" s="89" t="s">
        <v>341</v>
      </c>
      <c r="H162" s="192">
        <v>516473060</v>
      </c>
      <c r="I162" s="141" t="str">
        <f t="shared" si="23"/>
        <v>H3</v>
      </c>
      <c r="J162" s="5">
        <f>'Feuille saisie score '!J147</f>
        <v>10</v>
      </c>
      <c r="K162" s="5">
        <f>'Feuille saisie score '!K147</f>
        <v>32</v>
      </c>
      <c r="L162" s="5">
        <f>'Feuille saisie score '!L147</f>
        <v>9</v>
      </c>
      <c r="M162" s="5">
        <f>'Feuille saisie score '!M147</f>
        <v>33</v>
      </c>
      <c r="N162" s="5">
        <f t="shared" si="24"/>
        <v>65</v>
      </c>
      <c r="P162" s="235" t="str">
        <f>G162</f>
        <v xml:space="preserve">NATIXIS  </v>
      </c>
      <c r="Q162" s="228">
        <f>SUM(LARGE((N147,N149,N152,N153,N155,N156,N157,N158,N159,N160,N162),{1;2;3}))</f>
        <v>220</v>
      </c>
      <c r="R162" s="285">
        <f t="shared" si="25"/>
        <v>3</v>
      </c>
      <c r="T162" s="238">
        <f>MAX(N147,N149,N152,N153,N155,N156,N157,N158,N159,N160,N162)</f>
        <v>76</v>
      </c>
    </row>
    <row r="163" spans="1:20">
      <c r="A163" s="172" t="s">
        <v>247</v>
      </c>
      <c r="B163" s="172" t="s">
        <v>248</v>
      </c>
      <c r="C163" s="5" t="str">
        <f t="shared" si="22"/>
        <v>CAILLAT Pierre Yves</v>
      </c>
      <c r="D163" s="186" t="s">
        <v>9</v>
      </c>
      <c r="E163" s="150" t="s">
        <v>10</v>
      </c>
      <c r="F163" s="16">
        <f>'joueurs  '!F27</f>
        <v>24.3</v>
      </c>
      <c r="G163" s="66" t="s">
        <v>244</v>
      </c>
      <c r="H163" s="201">
        <v>217085</v>
      </c>
      <c r="I163" s="141" t="str">
        <f t="shared" si="23"/>
        <v>H2</v>
      </c>
      <c r="J163" s="5">
        <f>'Feuille saisie score '!J27</f>
        <v>12</v>
      </c>
      <c r="K163" s="5">
        <f>'Feuille saisie score '!K27</f>
        <v>30</v>
      </c>
      <c r="L163" s="5">
        <f>'Feuille saisie score '!L27</f>
        <v>12</v>
      </c>
      <c r="M163" s="5">
        <f>'Feuille saisie score '!M27</f>
        <v>30</v>
      </c>
      <c r="N163" s="5">
        <f t="shared" si="24"/>
        <v>60</v>
      </c>
      <c r="R163" s="238" t="str">
        <f t="shared" si="25"/>
        <v/>
      </c>
    </row>
    <row r="164" spans="1:20">
      <c r="A164" s="172" t="s">
        <v>249</v>
      </c>
      <c r="B164" s="172" t="s">
        <v>250</v>
      </c>
      <c r="C164" s="5" t="str">
        <f t="shared" si="22"/>
        <v>CORDIER Matthieu</v>
      </c>
      <c r="D164" s="186" t="s">
        <v>9</v>
      </c>
      <c r="E164" s="150" t="s">
        <v>10</v>
      </c>
      <c r="F164" s="16">
        <f>'joueurs  '!F34</f>
        <v>3.2</v>
      </c>
      <c r="G164" s="66" t="s">
        <v>244</v>
      </c>
      <c r="H164" s="201">
        <v>43346122</v>
      </c>
      <c r="I164" s="141" t="str">
        <f t="shared" si="23"/>
        <v>H1</v>
      </c>
      <c r="J164" s="5">
        <f>'Feuille saisie score '!J34</f>
        <v>26</v>
      </c>
      <c r="K164" s="5">
        <f>'Feuille saisie score '!K34</f>
        <v>30</v>
      </c>
      <c r="L164" s="5">
        <f>'Feuille saisie score '!L34</f>
        <v>22</v>
      </c>
      <c r="M164" s="5">
        <f>'Feuille saisie score '!M34</f>
        <v>25</v>
      </c>
      <c r="N164" s="5">
        <f t="shared" si="24"/>
        <v>55</v>
      </c>
      <c r="R164" s="238" t="str">
        <f t="shared" si="25"/>
        <v/>
      </c>
    </row>
    <row r="165" spans="1:20">
      <c r="A165" s="172" t="s">
        <v>245</v>
      </c>
      <c r="B165" s="172" t="s">
        <v>246</v>
      </c>
      <c r="C165" s="5" t="str">
        <f t="shared" si="22"/>
        <v>GAMBILLO Franco</v>
      </c>
      <c r="D165" s="186" t="s">
        <v>9</v>
      </c>
      <c r="E165" s="150" t="s">
        <v>10</v>
      </c>
      <c r="F165" s="16">
        <f>'joueurs  '!F65</f>
        <v>19.2</v>
      </c>
      <c r="G165" s="66" t="s">
        <v>244</v>
      </c>
      <c r="H165" s="192">
        <v>521918187</v>
      </c>
      <c r="I165" s="141" t="str">
        <f t="shared" si="23"/>
        <v>H2</v>
      </c>
      <c r="J165" s="5">
        <f>'Feuille saisie score '!J65</f>
        <v>20</v>
      </c>
      <c r="K165" s="5">
        <f>'Feuille saisie score '!K65</f>
        <v>39</v>
      </c>
      <c r="L165" s="5">
        <f>'Feuille saisie score '!L65</f>
        <v>17</v>
      </c>
      <c r="M165" s="5">
        <f>'Feuille saisie score '!M65</f>
        <v>35</v>
      </c>
      <c r="N165" s="5">
        <f t="shared" si="24"/>
        <v>74</v>
      </c>
      <c r="R165" s="238" t="str">
        <f t="shared" si="25"/>
        <v/>
      </c>
    </row>
    <row r="166" spans="1:20" ht="15.75" thickBot="1">
      <c r="A166" s="174" t="s">
        <v>243</v>
      </c>
      <c r="B166" s="174" t="s">
        <v>64</v>
      </c>
      <c r="C166" s="5" t="str">
        <f t="shared" si="22"/>
        <v>LAMOUR Eric</v>
      </c>
      <c r="D166" s="186" t="s">
        <v>9</v>
      </c>
      <c r="E166" s="150" t="s">
        <v>10</v>
      </c>
      <c r="F166" s="16">
        <f>'joueurs  '!F90</f>
        <v>13.6</v>
      </c>
      <c r="G166" s="66" t="s">
        <v>244</v>
      </c>
      <c r="H166" s="192">
        <v>44214097</v>
      </c>
      <c r="I166" s="141" t="str">
        <f t="shared" si="23"/>
        <v>H1</v>
      </c>
      <c r="J166" s="5">
        <f>'Feuille saisie score '!J90</f>
        <v>14</v>
      </c>
      <c r="K166" s="5">
        <f>'Feuille saisie score '!K90</f>
        <v>27</v>
      </c>
      <c r="L166" s="5">
        <f>'Feuille saisie score '!L90</f>
        <v>18</v>
      </c>
      <c r="M166" s="5">
        <f>'Feuille saisie score '!M90</f>
        <v>31</v>
      </c>
      <c r="N166" s="5">
        <f t="shared" si="24"/>
        <v>58</v>
      </c>
      <c r="R166" s="238" t="str">
        <f t="shared" si="25"/>
        <v/>
      </c>
    </row>
    <row r="167" spans="1:20" ht="15.75" thickBot="1">
      <c r="A167" s="172" t="s">
        <v>251</v>
      </c>
      <c r="B167" s="172" t="s">
        <v>44</v>
      </c>
      <c r="C167" s="5" t="str">
        <f t="shared" si="22"/>
        <v>POULALION Fabrice</v>
      </c>
      <c r="D167" s="186" t="s">
        <v>9</v>
      </c>
      <c r="E167" s="150" t="s">
        <v>10</v>
      </c>
      <c r="F167" s="16">
        <f>'joueurs  '!F135</f>
        <v>15</v>
      </c>
      <c r="G167" s="66" t="s">
        <v>244</v>
      </c>
      <c r="H167" s="201">
        <v>522013330</v>
      </c>
      <c r="I167" s="141" t="str">
        <f t="shared" si="23"/>
        <v>H1</v>
      </c>
      <c r="J167" s="5">
        <f>'Feuille saisie score '!J135</f>
        <v>17</v>
      </c>
      <c r="K167" s="5">
        <f>'Feuille saisie score '!K135</f>
        <v>30</v>
      </c>
      <c r="L167" s="5">
        <f>'Feuille saisie score '!L135</f>
        <v>19</v>
      </c>
      <c r="M167" s="5">
        <f>'Feuille saisie score '!M135</f>
        <v>34</v>
      </c>
      <c r="N167" s="5">
        <f t="shared" si="24"/>
        <v>64</v>
      </c>
      <c r="P167" s="235" t="str">
        <f>G167</f>
        <v xml:space="preserve">PALATINE  </v>
      </c>
      <c r="Q167" s="228">
        <f>SUM(LARGE((N162,N163,N164,N165,N166,N167),{1;2;3}))</f>
        <v>203</v>
      </c>
      <c r="R167" s="285">
        <f t="shared" si="25"/>
        <v>7</v>
      </c>
      <c r="T167" s="238">
        <f>MAX(N162,N163,N164,N165,N166,N167)</f>
        <v>74</v>
      </c>
    </row>
    <row r="168" spans="1:20" ht="16.5" hidden="1" thickBot="1">
      <c r="A168" s="172" t="s">
        <v>347</v>
      </c>
      <c r="B168" s="172" t="s">
        <v>348</v>
      </c>
      <c r="C168" s="5" t="str">
        <f t="shared" si="22"/>
        <v>REIS NATHALIE</v>
      </c>
      <c r="D168" s="186" t="s">
        <v>9</v>
      </c>
      <c r="E168" s="145" t="s">
        <v>19</v>
      </c>
      <c r="F168" s="16">
        <f>'joueurs  '!F141</f>
        <v>43.4</v>
      </c>
      <c r="G168" s="89" t="s">
        <v>341</v>
      </c>
      <c r="H168" s="192">
        <v>43027342</v>
      </c>
      <c r="I168" s="141" t="str">
        <f t="shared" si="23"/>
        <v>F2</v>
      </c>
      <c r="J168" s="5">
        <f>'Feuille saisie score '!J141</f>
        <v>8</v>
      </c>
      <c r="K168" s="5">
        <f>'Feuille saisie score '!K141</f>
        <v>38</v>
      </c>
      <c r="L168" s="5">
        <f>'Feuille saisie score '!L141</f>
        <v>3</v>
      </c>
      <c r="M168" s="5">
        <f>'Feuille saisie score '!M141</f>
        <v>30</v>
      </c>
      <c r="N168" s="5">
        <f t="shared" si="24"/>
        <v>68</v>
      </c>
      <c r="P168" s="235"/>
      <c r="Q168" s="244"/>
      <c r="R168" s="240"/>
    </row>
    <row r="169" spans="1:20" ht="15.75" thickBot="1">
      <c r="A169" s="174" t="s">
        <v>336</v>
      </c>
      <c r="B169" s="174" t="s">
        <v>337</v>
      </c>
      <c r="C169" s="5" t="str">
        <f t="shared" si="22"/>
        <v>LEGROS DANIEL</v>
      </c>
      <c r="D169" s="186" t="s">
        <v>9</v>
      </c>
      <c r="E169" s="97" t="s">
        <v>10</v>
      </c>
      <c r="F169" s="16">
        <f>'joueurs  '!F96</f>
        <v>20.5</v>
      </c>
      <c r="G169" s="86" t="s">
        <v>338</v>
      </c>
      <c r="H169" s="192">
        <v>520245343</v>
      </c>
      <c r="I169" s="141" t="str">
        <f t="shared" si="23"/>
        <v>H2</v>
      </c>
      <c r="J169" s="5">
        <f>'Feuille saisie score '!J96</f>
        <v>10</v>
      </c>
      <c r="K169" s="5">
        <f>'Feuille saisie score '!K96</f>
        <v>27</v>
      </c>
      <c r="L169" s="5">
        <f>'Feuille saisie score '!L96</f>
        <v>14</v>
      </c>
      <c r="M169" s="5">
        <f>'Feuille saisie score '!M96</f>
        <v>33</v>
      </c>
      <c r="N169" s="5">
        <f t="shared" si="24"/>
        <v>60</v>
      </c>
      <c r="P169" s="235" t="str">
        <f>G169</f>
        <v xml:space="preserve">TURBO BPCE  </v>
      </c>
      <c r="Q169" s="228">
        <f>N169</f>
        <v>60</v>
      </c>
      <c r="R169" s="285">
        <f>IF(Q169="","",RANK(Q169,$Q$3:$Q$169,0))</f>
        <v>25</v>
      </c>
      <c r="S169" s="284" t="s">
        <v>499</v>
      </c>
      <c r="T169" s="238">
        <f>N169</f>
        <v>60</v>
      </c>
    </row>
    <row r="171" spans="1:20">
      <c r="P171" t="s">
        <v>476</v>
      </c>
    </row>
    <row r="172" spans="1:20">
      <c r="P172" t="s">
        <v>479</v>
      </c>
    </row>
  </sheetData>
  <autoFilter ref="A2:N169">
    <filterColumn colId="3">
      <filters>
        <filter val="R"/>
        <filter val="S"/>
      </filters>
    </filterColumn>
    <filterColumn colId="4">
      <filters>
        <filter val="H"/>
      </filters>
    </filterColumn>
    <sortState ref="A3:N184">
      <sortCondition ref="G2:G184"/>
    </sortState>
  </autoFilter>
  <mergeCells count="1">
    <mergeCell ref="C1:G1"/>
  </mergeCells>
  <conditionalFormatting sqref="I2:I1048576">
    <cfRule type="cellIs" dxfId="68" priority="11" operator="equal">
      <formula>"F2"</formula>
    </cfRule>
    <cfRule type="cellIs" dxfId="67" priority="12" operator="equal">
      <formula>"F1"</formula>
    </cfRule>
    <cfRule type="cellIs" dxfId="66" priority="13" operator="equal">
      <formula>"H3"</formula>
    </cfRule>
    <cfRule type="cellIs" dxfId="65" priority="14" operator="equal">
      <formula>"H2"</formula>
    </cfRule>
    <cfRule type="cellIs" dxfId="64" priority="15" operator="equal">
      <formula>"H1"</formula>
    </cfRule>
  </conditionalFormatting>
  <conditionalFormatting sqref="D2:D1048576">
    <cfRule type="cellIs" dxfId="63" priority="10" operator="equal">
      <formula>"E"</formula>
    </cfRule>
  </conditionalFormatting>
  <conditionalFormatting sqref="E2:E1048576">
    <cfRule type="cellIs" dxfId="62" priority="7" operator="equal">
      <formula>"H"</formula>
    </cfRule>
    <cfRule type="cellIs" dxfId="61" priority="8" operator="equal">
      <formula>"F"</formula>
    </cfRule>
    <cfRule type="cellIs" priority="9" operator="equal">
      <formula>"F"</formula>
    </cfRule>
  </conditionalFormatting>
  <conditionalFormatting sqref="R168:R1048576 R1:R166">
    <cfRule type="cellIs" dxfId="60" priority="4" operator="equal">
      <formula>3</formula>
    </cfRule>
    <cfRule type="cellIs" dxfId="59" priority="5" operator="equal">
      <formula>2</formula>
    </cfRule>
    <cfRule type="cellIs" dxfId="58" priority="6" operator="equal">
      <formula>1</formula>
    </cfRule>
  </conditionalFormatting>
  <conditionalFormatting sqref="R167">
    <cfRule type="cellIs" dxfId="57" priority="1" operator="equal">
      <formula>3</formula>
    </cfRule>
    <cfRule type="cellIs" dxfId="56" priority="2" operator="equal">
      <formula>2</formula>
    </cfRule>
    <cfRule type="cellIs" dxfId="55" priority="3" operator="equal">
      <formula>1</formula>
    </cfRule>
  </conditionalFormatting>
  <dataValidations count="3">
    <dataValidation allowBlank="1" showInputMessage="1" showErrorMessage="1" errorTitle="mauvaise saisie" error="F pour Femme_x000a_H pour Homme" promptTitle="SAISIE OBLIGATOIRE SVP" prompt="merci !" sqref="E140:E141"/>
    <dataValidation type="list" allowBlank="1" showInputMessage="1" showErrorMessage="1" sqref="E3:E31 E142:E169 E51:E63 E78:E116 E121:E139">
      <formula1>"F,H"</formula1>
    </dataValidation>
    <dataValidation type="list" allowBlank="1" showInputMessage="1" showErrorMessage="1" sqref="D121:D137 D162:D167 D3:D31 D142:D158 D51:D63 D78:D116">
      <formula1>"S,E"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73"/>
  <sheetViews>
    <sheetView topLeftCell="C94" workbookViewId="0">
      <selection activeCell="X132" sqref="X132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6" max="6" width="11.42578125" customWidth="1"/>
    <col min="7" max="7" width="12" customWidth="1"/>
    <col min="8" max="8" width="0" hidden="1" customWidth="1"/>
    <col min="9" max="9" width="7.7109375" hidden="1" customWidth="1"/>
    <col min="10" max="10" width="17.28515625" customWidth="1"/>
    <col min="11" max="11" width="17.42578125" hidden="1" customWidth="1"/>
    <col min="12" max="12" width="17.42578125" customWidth="1"/>
    <col min="13" max="13" width="15" hidden="1" customWidth="1"/>
    <col min="14" max="14" width="16.28515625" customWidth="1"/>
    <col min="16" max="17" width="12.7109375" customWidth="1"/>
    <col min="18" max="18" width="17.85546875" style="238" customWidth="1"/>
    <col min="19" max="19" width="20.28515625" customWidth="1"/>
  </cols>
  <sheetData>
    <row r="1" spans="1:19" ht="93.75" customHeight="1" thickBot="1">
      <c r="C1" s="329" t="s">
        <v>474</v>
      </c>
      <c r="D1" s="322"/>
      <c r="E1" s="330"/>
      <c r="F1" s="322"/>
      <c r="G1" s="330"/>
      <c r="H1" s="229"/>
      <c r="I1" s="229"/>
      <c r="J1" s="231" t="s">
        <v>452</v>
      </c>
      <c r="K1" s="229"/>
      <c r="L1" s="231"/>
      <c r="M1" s="232"/>
      <c r="N1" s="228"/>
    </row>
    <row r="2" spans="1:19" ht="89.25" customHeight="1" thickBo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0" t="s">
        <v>456</v>
      </c>
      <c r="P2" s="236" t="s">
        <v>5</v>
      </c>
      <c r="Q2" s="237" t="s">
        <v>475</v>
      </c>
      <c r="R2" s="283" t="s">
        <v>468</v>
      </c>
    </row>
    <row r="3" spans="1:19">
      <c r="A3" s="172" t="s">
        <v>390</v>
      </c>
      <c r="B3" s="172" t="s">
        <v>225</v>
      </c>
      <c r="C3" s="5" t="str">
        <f t="shared" ref="C3:C31" si="0">A3&amp;" "&amp;B3</f>
        <v>BERTON Nicolas</v>
      </c>
      <c r="D3" s="186" t="s">
        <v>9</v>
      </c>
      <c r="E3" s="95" t="s">
        <v>10</v>
      </c>
      <c r="F3" s="16">
        <f>'joueurs  '!F18</f>
        <v>11.4</v>
      </c>
      <c r="G3" s="14" t="s">
        <v>391</v>
      </c>
      <c r="H3" s="197" t="s">
        <v>392</v>
      </c>
      <c r="I3" s="141" t="str">
        <f t="shared" ref="I3:I31" si="1">IF(E3="H",IF(F3&lt;15.5,"H1",IF(F3&lt;24.5,"H2","H3")),IF(E3="F",IF(F3&lt;24.5,"F1","F2"),""))</f>
        <v>H1</v>
      </c>
      <c r="J3" s="5">
        <f>'Feuille saisie score '!J18</f>
        <v>21</v>
      </c>
      <c r="K3" s="5">
        <f>'Feuille saisie score '!K18</f>
        <v>31</v>
      </c>
      <c r="L3" s="5">
        <f>'Feuille saisie score '!L18</f>
        <v>9</v>
      </c>
      <c r="M3" s="5">
        <f>'Feuille saisie score '!M18</f>
        <v>19</v>
      </c>
      <c r="N3" s="5">
        <f t="shared" ref="N3:N31" si="2">J3+L3</f>
        <v>30</v>
      </c>
      <c r="R3" s="238" t="str">
        <f>IF(Q3="","",RANK(Q3,$Q$3:$Q$169,0))</f>
        <v/>
      </c>
    </row>
    <row r="4" spans="1:19">
      <c r="A4" s="172" t="s">
        <v>393</v>
      </c>
      <c r="B4" s="172" t="s">
        <v>28</v>
      </c>
      <c r="C4" s="5" t="str">
        <f t="shared" si="0"/>
        <v>HOUPIN Gilles</v>
      </c>
      <c r="D4" s="186" t="s">
        <v>9</v>
      </c>
      <c r="E4" s="95" t="s">
        <v>10</v>
      </c>
      <c r="F4" s="16">
        <f>'joueurs  '!F80</f>
        <v>16.100000000000001</v>
      </c>
      <c r="G4" s="14" t="s">
        <v>391</v>
      </c>
      <c r="H4" s="197" t="s">
        <v>394</v>
      </c>
      <c r="I4" s="141" t="str">
        <f t="shared" si="1"/>
        <v>H2</v>
      </c>
      <c r="J4" s="5">
        <f>'Feuille saisie score '!J80</f>
        <v>11</v>
      </c>
      <c r="K4" s="5">
        <f>'Feuille saisie score '!K80</f>
        <v>24</v>
      </c>
      <c r="L4" s="5">
        <f>'Feuille saisie score '!L80</f>
        <v>7</v>
      </c>
      <c r="M4" s="5">
        <f>'Feuille saisie score '!M80</f>
        <v>20</v>
      </c>
      <c r="N4" s="5">
        <f t="shared" si="2"/>
        <v>18</v>
      </c>
      <c r="R4" s="238" t="str">
        <f>IF(Q4="","",RANK(Q4,$Q$3:$Q$169,0))</f>
        <v/>
      </c>
    </row>
    <row r="5" spans="1:19" hidden="1">
      <c r="A5" s="172" t="s">
        <v>277</v>
      </c>
      <c r="B5" s="172" t="s">
        <v>278</v>
      </c>
      <c r="C5" s="5" t="str">
        <f t="shared" si="0"/>
        <v>ALAMICHEL Valérie</v>
      </c>
      <c r="D5" s="152" t="s">
        <v>22</v>
      </c>
      <c r="E5" s="152" t="s">
        <v>19</v>
      </c>
      <c r="F5" s="16">
        <f>'joueurs  '!F3</f>
        <v>34.1</v>
      </c>
      <c r="G5" s="74" t="s">
        <v>276</v>
      </c>
      <c r="H5" s="192">
        <v>522832259</v>
      </c>
      <c r="I5" s="141" t="str">
        <f t="shared" si="1"/>
        <v>F2</v>
      </c>
      <c r="J5" s="5">
        <f>'Feuille saisie score '!J3</f>
        <v>4</v>
      </c>
      <c r="K5" s="5">
        <f>'Feuille saisie score '!K3</f>
        <v>29</v>
      </c>
      <c r="L5" s="5">
        <f>'Feuille saisie score '!L3</f>
        <v>6</v>
      </c>
      <c r="M5" s="5">
        <f>'Feuille saisie score '!M3</f>
        <v>24</v>
      </c>
      <c r="N5" s="5">
        <f t="shared" si="2"/>
        <v>10</v>
      </c>
      <c r="R5"/>
    </row>
    <row r="6" spans="1:19">
      <c r="A6" s="172" t="s">
        <v>395</v>
      </c>
      <c r="B6" s="172" t="s">
        <v>396</v>
      </c>
      <c r="C6" s="5" t="str">
        <f t="shared" si="0"/>
        <v>PESTA Jonathan</v>
      </c>
      <c r="D6" s="186" t="s">
        <v>9</v>
      </c>
      <c r="E6" s="95" t="s">
        <v>10</v>
      </c>
      <c r="F6" s="16">
        <f>'joueurs  '!F130</f>
        <v>24.1</v>
      </c>
      <c r="G6" s="14" t="s">
        <v>391</v>
      </c>
      <c r="H6" s="172">
        <v>44509307</v>
      </c>
      <c r="I6" s="141" t="str">
        <f t="shared" si="1"/>
        <v>H2</v>
      </c>
      <c r="J6" s="5">
        <f>'Feuille saisie score '!J130</f>
        <v>9</v>
      </c>
      <c r="K6" s="5">
        <f>'Feuille saisie score '!K130</f>
        <v>23</v>
      </c>
      <c r="L6" s="5">
        <f>'Feuille saisie score '!L130</f>
        <v>3</v>
      </c>
      <c r="M6" s="5">
        <f>'Feuille saisie score '!M130</f>
        <v>20</v>
      </c>
      <c r="N6" s="5">
        <f t="shared" si="2"/>
        <v>12</v>
      </c>
      <c r="R6" s="238" t="str">
        <f t="shared" ref="R6:R14" si="3">IF(Q6="","",RANK(Q6,$Q$3:$Q$169,0))</f>
        <v/>
      </c>
    </row>
    <row r="7" spans="1:19">
      <c r="A7" s="172" t="s">
        <v>397</v>
      </c>
      <c r="B7" s="172" t="s">
        <v>398</v>
      </c>
      <c r="C7" s="5" t="str">
        <f t="shared" si="0"/>
        <v>PETITFRERE Olivier</v>
      </c>
      <c r="D7" s="186" t="s">
        <v>9</v>
      </c>
      <c r="E7" s="95" t="s">
        <v>10</v>
      </c>
      <c r="F7" s="16">
        <f>'joueurs  '!F132</f>
        <v>14.5</v>
      </c>
      <c r="G7" s="14" t="s">
        <v>391</v>
      </c>
      <c r="H7" s="172">
        <v>536829228</v>
      </c>
      <c r="I7" s="141" t="str">
        <f t="shared" si="1"/>
        <v>H1</v>
      </c>
      <c r="J7" s="5">
        <f>'Feuille saisie score '!J132</f>
        <v>17</v>
      </c>
      <c r="K7" s="5">
        <f>'Feuille saisie score '!K132</f>
        <v>30</v>
      </c>
      <c r="L7" s="5">
        <f>'Feuille saisie score '!L132</f>
        <v>23</v>
      </c>
      <c r="M7" s="5">
        <f>'Feuille saisie score '!M132</f>
        <v>37</v>
      </c>
      <c r="N7" s="5">
        <f t="shared" si="2"/>
        <v>40</v>
      </c>
      <c r="R7" s="238" t="str">
        <f t="shared" si="3"/>
        <v/>
      </c>
    </row>
    <row r="8" spans="1:19" ht="15.75" thickBot="1">
      <c r="A8" s="174" t="s">
        <v>399</v>
      </c>
      <c r="B8" s="174" t="s">
        <v>400</v>
      </c>
      <c r="C8" s="5" t="str">
        <f t="shared" si="0"/>
        <v>SEMBLAT Charles Carol</v>
      </c>
      <c r="D8" s="186" t="s">
        <v>9</v>
      </c>
      <c r="E8" s="95" t="s">
        <v>10</v>
      </c>
      <c r="F8" s="16">
        <f>'joueurs  '!F153</f>
        <v>18.7</v>
      </c>
      <c r="G8" s="14" t="s">
        <v>391</v>
      </c>
      <c r="H8" s="197" t="s">
        <v>401</v>
      </c>
      <c r="I8" s="141" t="str">
        <f t="shared" si="1"/>
        <v>H2</v>
      </c>
      <c r="J8" s="5">
        <f>'Feuille saisie score '!J153</f>
        <v>19</v>
      </c>
      <c r="K8" s="5">
        <f>'Feuille saisie score '!K153</f>
        <v>36</v>
      </c>
      <c r="L8" s="5">
        <f>'Feuille saisie score '!L153</f>
        <v>11</v>
      </c>
      <c r="M8" s="5">
        <f>'Feuille saisie score '!M153</f>
        <v>27</v>
      </c>
      <c r="N8" s="5">
        <f t="shared" si="2"/>
        <v>30</v>
      </c>
      <c r="R8" s="238" t="str">
        <f t="shared" si="3"/>
        <v/>
      </c>
    </row>
    <row r="9" spans="1:19" ht="15.75" customHeight="1" thickBot="1">
      <c r="A9" s="172" t="s">
        <v>402</v>
      </c>
      <c r="B9" s="172" t="s">
        <v>50</v>
      </c>
      <c r="C9" s="5" t="str">
        <f t="shared" si="0"/>
        <v>WEBER  Philippe</v>
      </c>
      <c r="D9" s="186" t="s">
        <v>9</v>
      </c>
      <c r="E9" s="95" t="s">
        <v>10</v>
      </c>
      <c r="F9" s="16">
        <f>'joueurs  '!F165</f>
        <v>13.4</v>
      </c>
      <c r="G9" s="14" t="s">
        <v>391</v>
      </c>
      <c r="H9" s="197" t="s">
        <v>403</v>
      </c>
      <c r="I9" s="141" t="str">
        <f t="shared" si="1"/>
        <v>H1</v>
      </c>
      <c r="J9" s="5">
        <f>'Feuille saisie score '!J165</f>
        <v>14</v>
      </c>
      <c r="K9" s="5">
        <f>'Feuille saisie score '!K165</f>
        <v>28</v>
      </c>
      <c r="L9" s="5">
        <f>'Feuille saisie score '!L165</f>
        <v>15</v>
      </c>
      <c r="M9" s="5">
        <f>'Feuille saisie score '!M165</f>
        <v>27</v>
      </c>
      <c r="N9" s="5">
        <f t="shared" si="2"/>
        <v>29</v>
      </c>
      <c r="P9" s="282" t="str">
        <f>G9</f>
        <v xml:space="preserve">BPALC  </v>
      </c>
      <c r="Q9" s="247">
        <f>'équipe brut H'!T9</f>
        <v>40</v>
      </c>
      <c r="R9" s="244">
        <f t="shared" si="3"/>
        <v>16</v>
      </c>
      <c r="S9" s="284" t="s">
        <v>499</v>
      </c>
    </row>
    <row r="10" spans="1:19">
      <c r="A10" s="172" t="s">
        <v>256</v>
      </c>
      <c r="B10" s="172" t="s">
        <v>257</v>
      </c>
      <c r="C10" s="5" t="str">
        <f t="shared" si="0"/>
        <v>ASTIER DOMINIQUE</v>
      </c>
      <c r="D10" s="186" t="s">
        <v>9</v>
      </c>
      <c r="E10" s="149" t="s">
        <v>10</v>
      </c>
      <c r="F10" s="16">
        <f>'joueurs  '!F6</f>
        <v>24.6</v>
      </c>
      <c r="G10" s="57" t="s">
        <v>255</v>
      </c>
      <c r="H10" s="192">
        <v>47116117</v>
      </c>
      <c r="I10" s="141" t="str">
        <f t="shared" si="1"/>
        <v>H3</v>
      </c>
      <c r="J10" s="5">
        <f>'Feuille saisie score '!J6</f>
        <v>5</v>
      </c>
      <c r="K10" s="5">
        <f>'Feuille saisie score '!K6</f>
        <v>19</v>
      </c>
      <c r="L10" s="5">
        <f>'Feuille saisie score '!L6</f>
        <v>15</v>
      </c>
      <c r="M10" s="5">
        <f>'Feuille saisie score '!M6</f>
        <v>40</v>
      </c>
      <c r="N10" s="5">
        <f t="shared" si="2"/>
        <v>20</v>
      </c>
      <c r="P10" s="238"/>
      <c r="Q10" s="238"/>
      <c r="R10" s="238" t="str">
        <f t="shared" si="3"/>
        <v/>
      </c>
    </row>
    <row r="11" spans="1:19" ht="15.75" thickBot="1">
      <c r="A11" s="172" t="s">
        <v>258</v>
      </c>
      <c r="B11" s="172" t="s">
        <v>259</v>
      </c>
      <c r="C11" s="5" t="str">
        <f t="shared" si="0"/>
        <v>GEA  BERNARD</v>
      </c>
      <c r="D11" s="186" t="s">
        <v>9</v>
      </c>
      <c r="E11" s="149" t="s">
        <v>10</v>
      </c>
      <c r="F11" s="16">
        <f>'joueurs  '!F68</f>
        <v>27.7</v>
      </c>
      <c r="G11" s="57" t="s">
        <v>255</v>
      </c>
      <c r="H11" s="192">
        <v>522458066</v>
      </c>
      <c r="I11" s="141" t="str">
        <f t="shared" si="1"/>
        <v>H3</v>
      </c>
      <c r="J11" s="5">
        <f>'Feuille saisie score '!J68</f>
        <v>11</v>
      </c>
      <c r="K11" s="5">
        <f>'Feuille saisie score '!K68</f>
        <v>34</v>
      </c>
      <c r="L11" s="5">
        <f>'Feuille saisie score '!L68</f>
        <v>8</v>
      </c>
      <c r="M11" s="5">
        <f>'Feuille saisie score '!M68</f>
        <v>25</v>
      </c>
      <c r="N11" s="5">
        <f t="shared" si="2"/>
        <v>19</v>
      </c>
      <c r="P11" s="238"/>
      <c r="Q11" s="238"/>
      <c r="R11" s="238" t="str">
        <f t="shared" si="3"/>
        <v/>
      </c>
    </row>
    <row r="12" spans="1:19" ht="15.75" thickBot="1">
      <c r="A12" s="174" t="s">
        <v>254</v>
      </c>
      <c r="B12" s="174" t="s">
        <v>180</v>
      </c>
      <c r="C12" s="5" t="str">
        <f t="shared" si="0"/>
        <v>MARTY CHRISTIAN</v>
      </c>
      <c r="D12" s="186" t="s">
        <v>9</v>
      </c>
      <c r="E12" s="149" t="s">
        <v>10</v>
      </c>
      <c r="F12" s="16">
        <f>'joueurs  '!F109</f>
        <v>13.1</v>
      </c>
      <c r="G12" s="57" t="s">
        <v>255</v>
      </c>
      <c r="H12" s="192">
        <v>513007140</v>
      </c>
      <c r="I12" s="141" t="str">
        <f t="shared" si="1"/>
        <v>H1</v>
      </c>
      <c r="J12" s="5">
        <f>'Feuille saisie score '!J109</f>
        <v>14</v>
      </c>
      <c r="K12" s="5">
        <f>'Feuille saisie score '!K109</f>
        <v>26</v>
      </c>
      <c r="L12" s="5">
        <f>'Feuille saisie score '!L109</f>
        <v>13</v>
      </c>
      <c r="M12" s="5">
        <f>'Feuille saisie score '!M109</f>
        <v>23</v>
      </c>
      <c r="N12" s="5">
        <f t="shared" si="2"/>
        <v>27</v>
      </c>
      <c r="P12" s="282" t="str">
        <f>G12</f>
        <v xml:space="preserve">BPAURA  </v>
      </c>
      <c r="Q12" s="247">
        <f>'équipe brut H'!T12</f>
        <v>27</v>
      </c>
      <c r="R12" s="244">
        <f t="shared" si="3"/>
        <v>20</v>
      </c>
      <c r="S12" s="284" t="s">
        <v>499</v>
      </c>
    </row>
    <row r="13" spans="1:19">
      <c r="A13" s="174" t="s">
        <v>272</v>
      </c>
      <c r="B13" s="174" t="s">
        <v>273</v>
      </c>
      <c r="C13" s="5" t="str">
        <f t="shared" si="0"/>
        <v>ALLAIN LOIC</v>
      </c>
      <c r="D13" s="186" t="s">
        <v>9</v>
      </c>
      <c r="E13" s="151" t="s">
        <v>10</v>
      </c>
      <c r="F13" s="16">
        <f>'joueurs  '!F4</f>
        <v>32.6</v>
      </c>
      <c r="G13" s="71" t="s">
        <v>264</v>
      </c>
      <c r="H13" s="192">
        <v>527813190</v>
      </c>
      <c r="I13" s="141" t="str">
        <f t="shared" si="1"/>
        <v>H3</v>
      </c>
      <c r="J13" s="5">
        <f>'Feuille saisie score '!J4</f>
        <v>5</v>
      </c>
      <c r="K13" s="5">
        <f>'Feuille saisie score '!K4</f>
        <v>28</v>
      </c>
      <c r="L13" s="5">
        <f>'Feuille saisie score '!L4</f>
        <v>7</v>
      </c>
      <c r="M13" s="5">
        <f>'Feuille saisie score '!M4</f>
        <v>35</v>
      </c>
      <c r="N13" s="5">
        <f t="shared" si="2"/>
        <v>12</v>
      </c>
      <c r="P13" s="238"/>
      <c r="Q13" s="238"/>
      <c r="R13" s="238" t="str">
        <f t="shared" si="3"/>
        <v/>
      </c>
    </row>
    <row r="14" spans="1:19" ht="15.75" thickBot="1">
      <c r="A14" s="172" t="s">
        <v>262</v>
      </c>
      <c r="B14" s="172" t="s">
        <v>263</v>
      </c>
      <c r="C14" s="5" t="str">
        <f t="shared" si="0"/>
        <v>FERRANDON STEPHANE</v>
      </c>
      <c r="D14" s="186" t="s">
        <v>9</v>
      </c>
      <c r="E14" s="151" t="s">
        <v>10</v>
      </c>
      <c r="F14" s="16">
        <f>'joueurs  '!F60</f>
        <v>8.9</v>
      </c>
      <c r="G14" s="71" t="s">
        <v>264</v>
      </c>
      <c r="H14" s="192">
        <v>540085201</v>
      </c>
      <c r="I14" s="141" t="str">
        <f t="shared" si="1"/>
        <v>H1</v>
      </c>
      <c r="J14" s="5">
        <f>'Feuille saisie score '!J60</f>
        <v>19</v>
      </c>
      <c r="K14" s="5">
        <f>'Feuille saisie score '!K60</f>
        <v>29</v>
      </c>
      <c r="L14" s="5">
        <f>'Feuille saisie score '!L60</f>
        <v>22</v>
      </c>
      <c r="M14" s="5">
        <f>'Feuille saisie score '!M60</f>
        <v>31</v>
      </c>
      <c r="N14" s="5">
        <f t="shared" si="2"/>
        <v>41</v>
      </c>
      <c r="P14" s="238"/>
      <c r="Q14" s="238"/>
      <c r="R14" s="238" t="str">
        <f t="shared" si="3"/>
        <v/>
      </c>
    </row>
    <row r="15" spans="1:19" ht="15.75" hidden="1" thickBot="1">
      <c r="A15" s="172" t="s">
        <v>25</v>
      </c>
      <c r="B15" s="172" t="s">
        <v>28</v>
      </c>
      <c r="C15" s="5" t="str">
        <f t="shared" si="0"/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 t="shared" si="1"/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 t="shared" si="2"/>
        <v>30</v>
      </c>
      <c r="R15"/>
    </row>
    <row r="16" spans="1:19" ht="15.75" hidden="1" thickBot="1">
      <c r="A16" s="172" t="s">
        <v>407</v>
      </c>
      <c r="B16" s="172" t="s">
        <v>408</v>
      </c>
      <c r="C16" s="5" t="str">
        <f t="shared" si="0"/>
        <v>BENASSI  Thibaud</v>
      </c>
      <c r="D16" s="160" t="s">
        <v>22</v>
      </c>
      <c r="E16" s="160" t="s">
        <v>10</v>
      </c>
      <c r="F16" s="16">
        <f>'joueurs  '!F16</f>
        <v>46</v>
      </c>
      <c r="G16" s="170" t="s">
        <v>410</v>
      </c>
      <c r="H16" s="172">
        <v>510707363</v>
      </c>
      <c r="I16" s="141" t="str">
        <f t="shared" si="1"/>
        <v>H3</v>
      </c>
      <c r="J16" s="5">
        <f>'Feuille saisie score '!J16</f>
        <v>1</v>
      </c>
      <c r="K16" s="5">
        <f>'Feuille saisie score '!K16</f>
        <v>12</v>
      </c>
      <c r="L16" s="5">
        <f>'Feuille saisie score '!L16</f>
        <v>5</v>
      </c>
      <c r="M16" s="5">
        <f>'Feuille saisie score '!M16</f>
        <v>35</v>
      </c>
      <c r="N16" s="5">
        <f t="shared" si="2"/>
        <v>6</v>
      </c>
      <c r="R16"/>
    </row>
    <row r="17" spans="1:19" ht="15.75" thickBot="1">
      <c r="A17" s="172" t="s">
        <v>267</v>
      </c>
      <c r="B17" s="172" t="s">
        <v>268</v>
      </c>
      <c r="C17" s="5" t="str">
        <f t="shared" si="0"/>
        <v>REVENU SYLVAIN</v>
      </c>
      <c r="D17" s="186" t="s">
        <v>9</v>
      </c>
      <c r="E17" s="151" t="s">
        <v>10</v>
      </c>
      <c r="F17" s="16">
        <f>'joueurs  '!F144</f>
        <v>22.5</v>
      </c>
      <c r="G17" s="71" t="s">
        <v>264</v>
      </c>
      <c r="H17" s="192">
        <v>547637245</v>
      </c>
      <c r="I17" s="141" t="str">
        <f t="shared" si="1"/>
        <v>H2</v>
      </c>
      <c r="J17" s="5">
        <f>'Feuille saisie score '!J144</f>
        <v>11</v>
      </c>
      <c r="K17" s="5">
        <f>'Feuille saisie score '!K144</f>
        <v>27</v>
      </c>
      <c r="L17" s="5">
        <f>'Feuille saisie score '!L144</f>
        <v>9</v>
      </c>
      <c r="M17" s="5">
        <f>'Feuille saisie score '!M144</f>
        <v>24</v>
      </c>
      <c r="N17" s="5">
        <f t="shared" si="2"/>
        <v>20</v>
      </c>
      <c r="P17" s="248" t="str">
        <f>G17</f>
        <v xml:space="preserve">BPBFC  </v>
      </c>
      <c r="Q17" s="247">
        <f>'équipe brut H'!T17</f>
        <v>0</v>
      </c>
      <c r="R17" s="244">
        <f t="shared" ref="R17:R30" si="4">IF(Q17="","",RANK(Q17,$Q$3:$Q$169,0))</f>
        <v>24</v>
      </c>
      <c r="S17" s="284" t="s">
        <v>499</v>
      </c>
    </row>
    <row r="18" spans="1:19">
      <c r="A18" s="177" t="s">
        <v>304</v>
      </c>
      <c r="B18" s="177" t="s">
        <v>68</v>
      </c>
      <c r="C18" s="5" t="str">
        <f t="shared" si="0"/>
        <v>BACHELARD Sébastien</v>
      </c>
      <c r="D18" s="188" t="s">
        <v>9</v>
      </c>
      <c r="E18" s="153" t="s">
        <v>10</v>
      </c>
      <c r="F18" s="16">
        <f>'joueurs  '!F9</f>
        <v>9.4</v>
      </c>
      <c r="G18" s="14" t="s">
        <v>298</v>
      </c>
      <c r="H18" s="192">
        <v>543699178</v>
      </c>
      <c r="I18" s="141" t="str">
        <f t="shared" si="1"/>
        <v>H1</v>
      </c>
      <c r="J18" s="5">
        <f>'Feuille saisie score '!J9</f>
        <v>26</v>
      </c>
      <c r="K18" s="5">
        <f>'Feuille saisie score '!K9</f>
        <v>39</v>
      </c>
      <c r="L18" s="5">
        <f>'Feuille saisie score '!L9</f>
        <v>18</v>
      </c>
      <c r="M18" s="5">
        <f>'Feuille saisie score '!M9</f>
        <v>28</v>
      </c>
      <c r="N18" s="5">
        <f t="shared" si="2"/>
        <v>44</v>
      </c>
      <c r="P18" s="238"/>
      <c r="Q18" s="238"/>
      <c r="R18" s="238" t="str">
        <f t="shared" si="4"/>
        <v/>
      </c>
    </row>
    <row r="19" spans="1:19">
      <c r="A19" s="179" t="s">
        <v>301</v>
      </c>
      <c r="B19" s="179" t="s">
        <v>64</v>
      </c>
      <c r="C19" s="5" t="str">
        <f t="shared" si="0"/>
        <v>DELIA Eric</v>
      </c>
      <c r="D19" s="189" t="s">
        <v>9</v>
      </c>
      <c r="E19" s="167" t="s">
        <v>10</v>
      </c>
      <c r="F19" s="16">
        <f>'joueurs  '!F46</f>
        <v>28</v>
      </c>
      <c r="G19" s="14" t="s">
        <v>298</v>
      </c>
      <c r="H19" s="192">
        <v>49251375</v>
      </c>
      <c r="I19" s="141" t="str">
        <f t="shared" si="1"/>
        <v>H3</v>
      </c>
      <c r="J19" s="5">
        <f>'Feuille saisie score '!J46</f>
        <v>9</v>
      </c>
      <c r="K19" s="5">
        <f>'Feuille saisie score '!K46</f>
        <v>33</v>
      </c>
      <c r="L19" s="5">
        <f>'Feuille saisie score '!L46</f>
        <v>13</v>
      </c>
      <c r="M19" s="5">
        <f>'Feuille saisie score '!M46</f>
        <v>39</v>
      </c>
      <c r="N19" s="5">
        <f t="shared" si="2"/>
        <v>22</v>
      </c>
      <c r="P19" s="238"/>
      <c r="Q19" s="238"/>
      <c r="R19" s="238" t="str">
        <f t="shared" si="4"/>
        <v/>
      </c>
    </row>
    <row r="20" spans="1:19">
      <c r="A20" s="181" t="s">
        <v>296</v>
      </c>
      <c r="B20" s="181" t="s">
        <v>297</v>
      </c>
      <c r="C20" s="5" t="str">
        <f t="shared" si="0"/>
        <v>DURANDE Stephane</v>
      </c>
      <c r="D20" s="188" t="s">
        <v>9</v>
      </c>
      <c r="E20" s="153" t="s">
        <v>10</v>
      </c>
      <c r="F20" s="16">
        <f>'joueurs  '!F58</f>
        <v>14.7</v>
      </c>
      <c r="G20" s="14" t="s">
        <v>298</v>
      </c>
      <c r="H20" s="192">
        <v>521673236</v>
      </c>
      <c r="I20" s="141" t="str">
        <f t="shared" si="1"/>
        <v>H1</v>
      </c>
      <c r="J20" s="5">
        <f>'Feuille saisie score '!J58</f>
        <v>16</v>
      </c>
      <c r="K20" s="5">
        <f>'Feuille saisie score '!K58</f>
        <v>27</v>
      </c>
      <c r="L20" s="5">
        <f>'Feuille saisie score '!L58</f>
        <v>12</v>
      </c>
      <c r="M20" s="5">
        <f>'Feuille saisie score '!M58</f>
        <v>27</v>
      </c>
      <c r="N20" s="5">
        <f t="shared" si="2"/>
        <v>28</v>
      </c>
      <c r="P20" s="238"/>
      <c r="Q20" s="238"/>
      <c r="R20" s="238" t="str">
        <f t="shared" si="4"/>
        <v/>
      </c>
    </row>
    <row r="21" spans="1:19" ht="15.75" thickBot="1">
      <c r="A21" s="177" t="s">
        <v>299</v>
      </c>
      <c r="B21" s="177" t="s">
        <v>300</v>
      </c>
      <c r="C21" s="5" t="str">
        <f t="shared" si="0"/>
        <v>HAMELIN Carl</v>
      </c>
      <c r="D21" s="188" t="s">
        <v>9</v>
      </c>
      <c r="E21" s="153" t="s">
        <v>10</v>
      </c>
      <c r="F21" s="16">
        <f>'joueurs  '!F76</f>
        <v>39.200000000000003</v>
      </c>
      <c r="G21" s="14" t="s">
        <v>298</v>
      </c>
      <c r="H21" s="192">
        <v>44222363</v>
      </c>
      <c r="I21" s="141" t="str">
        <f t="shared" si="1"/>
        <v>H3</v>
      </c>
      <c r="J21" s="5">
        <f>'Feuille saisie score '!J76</f>
        <v>9</v>
      </c>
      <c r="K21" s="5">
        <f>'Feuille saisie score '!K76</f>
        <v>39</v>
      </c>
      <c r="L21" s="5">
        <f>'Feuille saisie score '!L76</f>
        <v>6</v>
      </c>
      <c r="M21" s="5">
        <f>'Feuille saisie score '!M76</f>
        <v>40</v>
      </c>
      <c r="N21" s="5">
        <f t="shared" si="2"/>
        <v>15</v>
      </c>
      <c r="P21" s="238"/>
      <c r="Q21" s="238"/>
      <c r="R21" s="238" t="str">
        <f t="shared" si="4"/>
        <v/>
      </c>
    </row>
    <row r="22" spans="1:19" ht="15.75" customHeight="1" thickBot="1">
      <c r="A22" s="177" t="s">
        <v>302</v>
      </c>
      <c r="B22" s="177" t="s">
        <v>303</v>
      </c>
      <c r="C22" s="5" t="str">
        <f t="shared" si="0"/>
        <v>ZACCAGNINO Sylvie</v>
      </c>
      <c r="D22" s="188" t="s">
        <v>9</v>
      </c>
      <c r="E22" s="153" t="s">
        <v>19</v>
      </c>
      <c r="F22" s="16">
        <f>'joueurs  '!F167</f>
        <v>23.3</v>
      </c>
      <c r="G22" s="14" t="s">
        <v>298</v>
      </c>
      <c r="H22" s="192">
        <v>513819335</v>
      </c>
      <c r="I22" s="141" t="str">
        <f t="shared" si="1"/>
        <v>F1</v>
      </c>
      <c r="J22" s="5">
        <f>'Feuille saisie score '!J167</f>
        <v>9</v>
      </c>
      <c r="K22" s="5">
        <f>'Feuille saisie score '!K167</f>
        <v>28</v>
      </c>
      <c r="L22" s="5">
        <f>'Feuille saisie score '!L167</f>
        <v>14</v>
      </c>
      <c r="M22" s="5">
        <f>'Feuille saisie score '!M167</f>
        <v>36</v>
      </c>
      <c r="N22" s="5">
        <f t="shared" si="2"/>
        <v>23</v>
      </c>
      <c r="P22" s="248" t="str">
        <f>G22</f>
        <v xml:space="preserve">BPCE IT  </v>
      </c>
      <c r="Q22" s="247">
        <f>'équipe brut H'!T22+'équipe brut F '!T17</f>
        <v>67</v>
      </c>
      <c r="R22" s="244">
        <f t="shared" si="4"/>
        <v>7</v>
      </c>
    </row>
    <row r="23" spans="1:19">
      <c r="A23" s="172" t="s">
        <v>274</v>
      </c>
      <c r="B23" s="172" t="s">
        <v>275</v>
      </c>
      <c r="C23" s="5" t="str">
        <f t="shared" si="0"/>
        <v>CORMIER Brice</v>
      </c>
      <c r="D23" s="186" t="s">
        <v>9</v>
      </c>
      <c r="E23" s="152" t="s">
        <v>10</v>
      </c>
      <c r="F23" s="16">
        <f>'joueurs  '!F35</f>
        <v>20.3</v>
      </c>
      <c r="G23" s="74" t="s">
        <v>276</v>
      </c>
      <c r="H23" s="192">
        <v>522833258</v>
      </c>
      <c r="I23" s="141" t="str">
        <f t="shared" si="1"/>
        <v>H2</v>
      </c>
      <c r="J23" s="5">
        <f>'Feuille saisie score '!J35</f>
        <v>13</v>
      </c>
      <c r="K23" s="5">
        <f>'Feuille saisie score '!K35</f>
        <v>27</v>
      </c>
      <c r="L23" s="5">
        <f>'Feuille saisie score '!L35</f>
        <v>8</v>
      </c>
      <c r="M23" s="5">
        <f>'Feuille saisie score '!M35</f>
        <v>23</v>
      </c>
      <c r="N23" s="5">
        <f t="shared" si="2"/>
        <v>21</v>
      </c>
      <c r="P23" s="238"/>
      <c r="Q23" s="238"/>
      <c r="R23" s="238" t="str">
        <f t="shared" si="4"/>
        <v/>
      </c>
    </row>
    <row r="24" spans="1:19">
      <c r="A24" s="172" t="s">
        <v>294</v>
      </c>
      <c r="B24" s="172" t="s">
        <v>295</v>
      </c>
      <c r="C24" s="5" t="str">
        <f t="shared" si="0"/>
        <v>decenciere olivier</v>
      </c>
      <c r="D24" s="186" t="s">
        <v>9</v>
      </c>
      <c r="E24" s="152" t="s">
        <v>10</v>
      </c>
      <c r="F24" s="16">
        <f>'joueurs  '!F43</f>
        <v>30.7</v>
      </c>
      <c r="G24" s="74" t="s">
        <v>276</v>
      </c>
      <c r="H24" s="192">
        <v>541946225</v>
      </c>
      <c r="I24" s="141" t="str">
        <f t="shared" si="1"/>
        <v>H3</v>
      </c>
      <c r="J24" s="5">
        <f>'Feuille saisie score '!J43</f>
        <v>8</v>
      </c>
      <c r="K24" s="5">
        <f>'Feuille saisie score '!K43</f>
        <v>32</v>
      </c>
      <c r="L24" s="5">
        <f>'Feuille saisie score '!L43</f>
        <v>13</v>
      </c>
      <c r="M24" s="5">
        <f>'Feuille saisie score '!M43</f>
        <v>42</v>
      </c>
      <c r="N24" s="5">
        <f t="shared" si="2"/>
        <v>21</v>
      </c>
      <c r="P24" s="238"/>
      <c r="Q24" s="238"/>
      <c r="R24" s="238" t="str">
        <f t="shared" si="4"/>
        <v/>
      </c>
    </row>
    <row r="25" spans="1:19">
      <c r="A25" s="172" t="s">
        <v>290</v>
      </c>
      <c r="B25" s="172" t="s">
        <v>291</v>
      </c>
      <c r="C25" s="5" t="str">
        <f t="shared" si="0"/>
        <v>dELLA VEDOVA jean yves</v>
      </c>
      <c r="D25" s="186" t="s">
        <v>9</v>
      </c>
      <c r="E25" s="152" t="s">
        <v>10</v>
      </c>
      <c r="F25" s="16">
        <f>'joueurs  '!F47</f>
        <v>35.5</v>
      </c>
      <c r="G25" s="74" t="s">
        <v>276</v>
      </c>
      <c r="H25" s="192">
        <v>520181064</v>
      </c>
      <c r="I25" s="141" t="str">
        <f t="shared" si="1"/>
        <v>H3</v>
      </c>
      <c r="J25" s="5">
        <f>'Feuille saisie score '!J47</f>
        <v>3</v>
      </c>
      <c r="K25" s="5">
        <f>'Feuille saisie score '!K47</f>
        <v>26</v>
      </c>
      <c r="L25" s="5">
        <f>'Feuille saisie score '!L47</f>
        <v>8</v>
      </c>
      <c r="M25" s="5">
        <f>'Feuille saisie score '!M47</f>
        <v>39</v>
      </c>
      <c r="N25" s="5">
        <f t="shared" si="2"/>
        <v>11</v>
      </c>
      <c r="P25" s="238"/>
      <c r="Q25" s="238"/>
      <c r="R25" s="238" t="str">
        <f t="shared" si="4"/>
        <v/>
      </c>
    </row>
    <row r="26" spans="1:19">
      <c r="A26" s="172" t="s">
        <v>292</v>
      </c>
      <c r="B26" s="172" t="s">
        <v>293</v>
      </c>
      <c r="C26" s="5" t="str">
        <f t="shared" si="0"/>
        <v>Garnier thierry</v>
      </c>
      <c r="D26" s="186" t="s">
        <v>9</v>
      </c>
      <c r="E26" s="152" t="s">
        <v>10</v>
      </c>
      <c r="F26" s="16">
        <f>'joueurs  '!F66</f>
        <v>35</v>
      </c>
      <c r="G26" s="74" t="s">
        <v>276</v>
      </c>
      <c r="H26" s="192">
        <v>514333250</v>
      </c>
      <c r="I26" s="141" t="str">
        <f t="shared" si="1"/>
        <v>H3</v>
      </c>
      <c r="J26" s="5">
        <f>'Feuille saisie score '!J66</f>
        <v>4</v>
      </c>
      <c r="K26" s="5">
        <f>'Feuille saisie score '!K66</f>
        <v>29</v>
      </c>
      <c r="L26" s="5">
        <f>'Feuille saisie score '!L66</f>
        <v>6</v>
      </c>
      <c r="M26" s="5">
        <f>'Feuille saisie score '!M66</f>
        <v>36</v>
      </c>
      <c r="N26" s="5">
        <f t="shared" si="2"/>
        <v>10</v>
      </c>
      <c r="P26" s="238"/>
      <c r="Q26" s="238"/>
      <c r="R26" s="238" t="str">
        <f t="shared" si="4"/>
        <v/>
      </c>
    </row>
    <row r="27" spans="1:19">
      <c r="A27" s="172" t="s">
        <v>282</v>
      </c>
      <c r="B27" s="172" t="s">
        <v>283</v>
      </c>
      <c r="C27" s="5" t="str">
        <f t="shared" si="0"/>
        <v>GUITOGER didier</v>
      </c>
      <c r="D27" s="186" t="s">
        <v>9</v>
      </c>
      <c r="E27" s="152" t="s">
        <v>10</v>
      </c>
      <c r="F27" s="16">
        <f>'joueurs  '!F74</f>
        <v>19.5</v>
      </c>
      <c r="G27" s="74" t="s">
        <v>276</v>
      </c>
      <c r="H27" s="192">
        <v>535764291</v>
      </c>
      <c r="I27" s="141" t="str">
        <f t="shared" si="1"/>
        <v>H2</v>
      </c>
      <c r="J27" s="5">
        <f>'Feuille saisie score '!J74</f>
        <v>13</v>
      </c>
      <c r="K27" s="5">
        <f>'Feuille saisie score '!K74</f>
        <v>31</v>
      </c>
      <c r="L27" s="5">
        <f>'Feuille saisie score '!L74</f>
        <v>5</v>
      </c>
      <c r="M27" s="5">
        <f>'Feuille saisie score '!M74</f>
        <v>20</v>
      </c>
      <c r="N27" s="5">
        <f t="shared" si="2"/>
        <v>18</v>
      </c>
      <c r="P27" s="238"/>
      <c r="Q27" s="238"/>
      <c r="R27" s="238" t="str">
        <f t="shared" si="4"/>
        <v/>
      </c>
    </row>
    <row r="28" spans="1:19">
      <c r="A28" s="174" t="s">
        <v>284</v>
      </c>
      <c r="B28" s="174" t="s">
        <v>285</v>
      </c>
      <c r="C28" s="5" t="str">
        <f t="shared" si="0"/>
        <v>LEFEVRE catherine</v>
      </c>
      <c r="D28" s="186" t="s">
        <v>9</v>
      </c>
      <c r="E28" s="152" t="s">
        <v>19</v>
      </c>
      <c r="F28" s="16">
        <f>'joueurs  '!F94</f>
        <v>37.4</v>
      </c>
      <c r="G28" s="74" t="s">
        <v>276</v>
      </c>
      <c r="H28" s="192">
        <v>518607180</v>
      </c>
      <c r="I28" s="141" t="str">
        <f t="shared" si="1"/>
        <v>F2</v>
      </c>
      <c r="J28" s="5">
        <f>'Feuille saisie score '!J94</f>
        <v>8</v>
      </c>
      <c r="K28" s="5">
        <f>'Feuille saisie score '!K94</f>
        <v>32</v>
      </c>
      <c r="L28" s="5">
        <f>'Feuille saisie score '!L94</f>
        <v>5</v>
      </c>
      <c r="M28" s="5">
        <f>'Feuille saisie score '!M94</f>
        <v>28</v>
      </c>
      <c r="N28" s="5">
        <f t="shared" si="2"/>
        <v>13</v>
      </c>
      <c r="P28" s="238"/>
      <c r="Q28" s="238"/>
      <c r="R28" s="238" t="str">
        <f t="shared" si="4"/>
        <v/>
      </c>
    </row>
    <row r="29" spans="1:19">
      <c r="A29" s="172" t="s">
        <v>286</v>
      </c>
      <c r="B29" s="172" t="s">
        <v>287</v>
      </c>
      <c r="C29" s="5" t="str">
        <f t="shared" si="0"/>
        <v>PICARD christophe</v>
      </c>
      <c r="D29" s="186" t="s">
        <v>9</v>
      </c>
      <c r="E29" s="152" t="s">
        <v>10</v>
      </c>
      <c r="F29" s="16">
        <f>'joueurs  '!F133</f>
        <v>28.9</v>
      </c>
      <c r="G29" s="74" t="s">
        <v>276</v>
      </c>
      <c r="H29" s="192">
        <v>512647120</v>
      </c>
      <c r="I29" s="141" t="str">
        <f t="shared" si="1"/>
        <v>H3</v>
      </c>
      <c r="J29" s="5">
        <f>'Feuille saisie score '!J133</f>
        <v>5</v>
      </c>
      <c r="K29" s="5">
        <f>'Feuille saisie score '!K133</f>
        <v>27</v>
      </c>
      <c r="L29" s="5">
        <f>'Feuille saisie score '!L133</f>
        <v>7</v>
      </c>
      <c r="M29" s="5">
        <f>'Feuille saisie score '!M133</f>
        <v>31</v>
      </c>
      <c r="N29" s="5">
        <f t="shared" si="2"/>
        <v>12</v>
      </c>
      <c r="P29" s="238"/>
      <c r="Q29" s="238"/>
      <c r="R29" s="238" t="str">
        <f t="shared" si="4"/>
        <v/>
      </c>
    </row>
    <row r="30" spans="1:19">
      <c r="A30" s="172" t="s">
        <v>281</v>
      </c>
      <c r="B30" s="172" t="s">
        <v>234</v>
      </c>
      <c r="C30" s="5" t="str">
        <f t="shared" si="0"/>
        <v>PREVOST Vincent</v>
      </c>
      <c r="D30" s="186" t="s">
        <v>9</v>
      </c>
      <c r="E30" s="152" t="s">
        <v>10</v>
      </c>
      <c r="F30" s="16">
        <f>'joueurs  '!F138</f>
        <v>37.799999999999997</v>
      </c>
      <c r="G30" s="74" t="s">
        <v>276</v>
      </c>
      <c r="H30" s="192">
        <v>511512339</v>
      </c>
      <c r="I30" s="141" t="str">
        <f t="shared" si="1"/>
        <v>H3</v>
      </c>
      <c r="J30" s="5">
        <f>'Feuille saisie score '!J138</f>
        <v>1</v>
      </c>
      <c r="K30" s="5">
        <f>'Feuille saisie score '!K138</f>
        <v>24</v>
      </c>
      <c r="L30" s="5">
        <f>'Feuille saisie score '!L138</f>
        <v>3</v>
      </c>
      <c r="M30" s="5">
        <f>'Feuille saisie score '!M138</f>
        <v>33</v>
      </c>
      <c r="N30" s="5">
        <f t="shared" si="2"/>
        <v>4</v>
      </c>
      <c r="P30" s="238"/>
      <c r="Q30" s="238"/>
      <c r="R30" s="238" t="str">
        <f t="shared" si="4"/>
        <v/>
      </c>
    </row>
    <row r="31" spans="1:19" hidden="1">
      <c r="A31" s="172" t="s">
        <v>55</v>
      </c>
      <c r="B31" s="172" t="s">
        <v>57</v>
      </c>
      <c r="C31" s="5" t="str">
        <f t="shared" si="0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1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 t="shared" si="2"/>
        <v>24</v>
      </c>
      <c r="R31"/>
    </row>
    <row r="32" spans="1:19" ht="15.75" thickBot="1">
      <c r="A32" s="172" t="s">
        <v>288</v>
      </c>
      <c r="B32" s="172" t="s">
        <v>289</v>
      </c>
      <c r="C32" s="5" t="str">
        <f t="shared" ref="C32:C62" si="5">A32&amp;" "&amp;B32</f>
        <v>SIMON nicolas</v>
      </c>
      <c r="D32" s="186" t="s">
        <v>9</v>
      </c>
      <c r="E32" s="152" t="s">
        <v>10</v>
      </c>
      <c r="F32" s="16">
        <f>'joueurs  '!F154</f>
        <v>11.3</v>
      </c>
      <c r="G32" s="74" t="s">
        <v>276</v>
      </c>
      <c r="H32" s="192">
        <v>513093217</v>
      </c>
      <c r="I32" s="141" t="str">
        <f t="shared" ref="I32:I62" si="6">IF(E32="H",IF(F32&lt;15.5,"H1",IF(F32&lt;24.5,"H2","H3")),IF(E32="F",IF(F32&lt;24.5,"F1","F2"),""))</f>
        <v>H1</v>
      </c>
      <c r="J32" s="5">
        <f>'Feuille saisie score '!J154</f>
        <v>13</v>
      </c>
      <c r="K32" s="5">
        <f>'Feuille saisie score '!K154</f>
        <v>21</v>
      </c>
      <c r="L32" s="5">
        <f>'Feuille saisie score '!L154</f>
        <v>10</v>
      </c>
      <c r="M32" s="5">
        <f>'Feuille saisie score '!M154</f>
        <v>24</v>
      </c>
      <c r="N32" s="5">
        <f t="shared" ref="N32:N62" si="7">J32+L32</f>
        <v>23</v>
      </c>
      <c r="P32" s="238"/>
      <c r="Q32" s="238"/>
      <c r="R32" s="238" t="str">
        <f>IF(Q32="","",RANK(Q32,$Q$3:$Q$169,0))</f>
        <v/>
      </c>
    </row>
    <row r="33" spans="1:18" ht="15.75" hidden="1" thickBot="1">
      <c r="A33" s="172" t="s">
        <v>32</v>
      </c>
      <c r="B33" s="172" t="s">
        <v>33</v>
      </c>
      <c r="C33" s="5" t="str">
        <f t="shared" si="5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6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 t="shared" si="7"/>
        <v>15</v>
      </c>
      <c r="R33"/>
    </row>
    <row r="34" spans="1:18" ht="15.75" customHeight="1" thickBot="1">
      <c r="A34" s="172" t="s">
        <v>279</v>
      </c>
      <c r="B34" s="172" t="s">
        <v>280</v>
      </c>
      <c r="C34" s="5" t="str">
        <f t="shared" si="5"/>
        <v>VIVAUX Guillaume</v>
      </c>
      <c r="D34" s="186" t="s">
        <v>9</v>
      </c>
      <c r="E34" s="152" t="s">
        <v>10</v>
      </c>
      <c r="F34" s="16">
        <f>'joueurs  '!F164</f>
        <v>30.3</v>
      </c>
      <c r="G34" s="74" t="s">
        <v>276</v>
      </c>
      <c r="H34" s="192">
        <v>41046154</v>
      </c>
      <c r="I34" s="141" t="str">
        <f t="shared" si="6"/>
        <v>H3</v>
      </c>
      <c r="J34" s="5">
        <f>'Feuille saisie score '!J164</f>
        <v>8</v>
      </c>
      <c r="K34" s="5">
        <f>'Feuille saisie score '!K164</f>
        <v>34</v>
      </c>
      <c r="L34" s="5">
        <f>'Feuille saisie score '!L164</f>
        <v>7</v>
      </c>
      <c r="M34" s="5">
        <f>'Feuille saisie score '!M164</f>
        <v>27</v>
      </c>
      <c r="N34" s="5">
        <f t="shared" si="7"/>
        <v>15</v>
      </c>
      <c r="P34" s="248" t="str">
        <f>G34</f>
        <v xml:space="preserve">BPCE SA  </v>
      </c>
      <c r="Q34" s="247">
        <f>'équipe brut H'!T35+'équipe brut F '!T29</f>
        <v>36</v>
      </c>
      <c r="R34" s="244">
        <f>IF(Q34="","",RANK(Q34,$Q$3:$Q$169,0))</f>
        <v>18</v>
      </c>
    </row>
    <row r="35" spans="1:18">
      <c r="A35" s="174" t="s">
        <v>211</v>
      </c>
      <c r="B35" s="174" t="s">
        <v>212</v>
      </c>
      <c r="C35" s="5" t="str">
        <f t="shared" si="5"/>
        <v>DI GIANNI MURIEL</v>
      </c>
      <c r="D35" s="186" t="s">
        <v>9</v>
      </c>
      <c r="E35" s="149" t="s">
        <v>19</v>
      </c>
      <c r="F35" s="16">
        <f>'joueurs  '!F54</f>
        <v>10.3</v>
      </c>
      <c r="G35" s="57" t="s">
        <v>213</v>
      </c>
      <c r="H35" s="205" t="s">
        <v>214</v>
      </c>
      <c r="I35" s="141" t="str">
        <f t="shared" si="6"/>
        <v>F1</v>
      </c>
      <c r="J35" s="5">
        <f>'Feuille saisie score '!J54</f>
        <v>25</v>
      </c>
      <c r="K35" s="5">
        <f>'Feuille saisie score '!K54</f>
        <v>37</v>
      </c>
      <c r="L35" s="5">
        <f>'Feuille saisie score '!L54</f>
        <v>23</v>
      </c>
      <c r="M35" s="5">
        <f>'Feuille saisie score '!M54</f>
        <v>35</v>
      </c>
      <c r="N35" s="5">
        <f t="shared" si="7"/>
        <v>48</v>
      </c>
      <c r="P35" s="238"/>
      <c r="Q35" s="238"/>
      <c r="R35" s="238" t="str">
        <f>IF(Q35="","",RANK(Q35,$Q$3:$Q$169,0))</f>
        <v/>
      </c>
    </row>
    <row r="36" spans="1:18">
      <c r="A36" s="172" t="s">
        <v>220</v>
      </c>
      <c r="B36" s="172" t="s">
        <v>221</v>
      </c>
      <c r="C36" s="5" t="str">
        <f t="shared" si="5"/>
        <v>HERLIN KEVIN</v>
      </c>
      <c r="D36" s="186" t="s">
        <v>9</v>
      </c>
      <c r="E36" s="149" t="s">
        <v>10</v>
      </c>
      <c r="F36" s="16">
        <f>'joueurs  '!F77</f>
        <v>26</v>
      </c>
      <c r="G36" s="57" t="s">
        <v>213</v>
      </c>
      <c r="H36" s="192">
        <v>520163379</v>
      </c>
      <c r="I36" s="141" t="str">
        <f t="shared" si="6"/>
        <v>H3</v>
      </c>
      <c r="J36" s="5">
        <f>'Feuille saisie score '!J77</f>
        <v>6</v>
      </c>
      <c r="K36" s="5">
        <f>'Feuille saisie score '!K77</f>
        <v>23</v>
      </c>
      <c r="L36" s="5">
        <f>'Feuille saisie score '!L77</f>
        <v>8</v>
      </c>
      <c r="M36" s="5">
        <f>'Feuille saisie score '!M77</f>
        <v>25</v>
      </c>
      <c r="N36" s="5">
        <f t="shared" si="7"/>
        <v>14</v>
      </c>
      <c r="P36" s="238"/>
      <c r="Q36" s="238"/>
      <c r="R36" s="238" t="str">
        <f>IF(Q36="","",RANK(Q36,$Q$3:$Q$169,0))</f>
        <v/>
      </c>
    </row>
    <row r="37" spans="1:18" hidden="1">
      <c r="A37" s="172" t="s">
        <v>45</v>
      </c>
      <c r="B37" s="172" t="s">
        <v>46</v>
      </c>
      <c r="C37" s="5" t="str">
        <f t="shared" si="5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6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 t="shared" si="7"/>
        <v>16</v>
      </c>
      <c r="R37"/>
    </row>
    <row r="38" spans="1:18" hidden="1">
      <c r="A38" s="172" t="s">
        <v>215</v>
      </c>
      <c r="B38" s="172" t="s">
        <v>216</v>
      </c>
      <c r="C38" s="5" t="str">
        <f t="shared" si="5"/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si="6"/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 t="shared" si="7"/>
        <v>28</v>
      </c>
      <c r="R38"/>
    </row>
    <row r="39" spans="1:18">
      <c r="A39" s="172" t="s">
        <v>222</v>
      </c>
      <c r="B39" s="172" t="s">
        <v>223</v>
      </c>
      <c r="C39" s="5" t="str">
        <f t="shared" si="5"/>
        <v>LAURENT JEAN-MARC</v>
      </c>
      <c r="D39" s="186" t="s">
        <v>9</v>
      </c>
      <c r="E39" s="149" t="s">
        <v>10</v>
      </c>
      <c r="F39" s="16">
        <f>'joueurs  '!F91</f>
        <v>12.4</v>
      </c>
      <c r="G39" s="57" t="s">
        <v>213</v>
      </c>
      <c r="H39" s="192">
        <v>542201090</v>
      </c>
      <c r="I39" s="141" t="str">
        <f t="shared" si="6"/>
        <v>H1</v>
      </c>
      <c r="J39" s="5">
        <f>'Feuille saisie score '!J91</f>
        <v>14</v>
      </c>
      <c r="K39" s="5">
        <f>'Feuille saisie score '!K91</f>
        <v>23</v>
      </c>
      <c r="L39" s="5">
        <f>'Feuille saisie score '!L91</f>
        <v>19</v>
      </c>
      <c r="M39" s="5">
        <f>'Feuille saisie score '!M91</f>
        <v>33</v>
      </c>
      <c r="N39" s="5">
        <f t="shared" si="7"/>
        <v>33</v>
      </c>
      <c r="P39" s="238"/>
      <c r="Q39" s="238"/>
      <c r="R39" s="238" t="str">
        <f t="shared" ref="R39:R68" si="8">IF(Q39="","",RANK(Q39,$Q$3:$Q$169,0))</f>
        <v/>
      </c>
    </row>
    <row r="40" spans="1:18" ht="15.75" thickBot="1">
      <c r="A40" s="172" t="s">
        <v>217</v>
      </c>
      <c r="B40" s="172" t="s">
        <v>218</v>
      </c>
      <c r="C40" s="5" t="str">
        <f t="shared" si="5"/>
        <v>MATTEI VERONIQUE</v>
      </c>
      <c r="D40" s="186" t="s">
        <v>9</v>
      </c>
      <c r="E40" s="149" t="s">
        <v>19</v>
      </c>
      <c r="F40" s="16">
        <f>'joueurs  '!F110</f>
        <v>36.4</v>
      </c>
      <c r="G40" s="57" t="s">
        <v>213</v>
      </c>
      <c r="H40" s="205" t="s">
        <v>219</v>
      </c>
      <c r="I40" s="141" t="str">
        <f t="shared" si="6"/>
        <v>F2</v>
      </c>
      <c r="J40" s="5">
        <f>'Feuille saisie score '!J110</f>
        <v>10</v>
      </c>
      <c r="K40" s="5">
        <f>'Feuille saisie score '!K110</f>
        <v>42</v>
      </c>
      <c r="L40" s="5">
        <f>'Feuille saisie score '!L110</f>
        <v>6</v>
      </c>
      <c r="M40" s="5">
        <f>'Feuille saisie score '!M110</f>
        <v>30</v>
      </c>
      <c r="N40" s="5">
        <f t="shared" si="7"/>
        <v>16</v>
      </c>
      <c r="P40" s="238"/>
      <c r="Q40" s="238"/>
      <c r="R40" s="238" t="str">
        <f t="shared" si="8"/>
        <v/>
      </c>
    </row>
    <row r="41" spans="1:18" ht="15.75" thickBot="1">
      <c r="A41" s="172" t="s">
        <v>224</v>
      </c>
      <c r="B41" s="172" t="s">
        <v>225</v>
      </c>
      <c r="C41" s="5" t="str">
        <f t="shared" si="5"/>
        <v>PENIN Nicolas</v>
      </c>
      <c r="D41" s="186" t="s">
        <v>9</v>
      </c>
      <c r="E41" s="149" t="s">
        <v>10</v>
      </c>
      <c r="F41" s="16">
        <f>'joueurs  '!F129</f>
        <v>27.8</v>
      </c>
      <c r="G41" s="57" t="s">
        <v>213</v>
      </c>
      <c r="H41" s="192">
        <v>531464238</v>
      </c>
      <c r="I41" s="141" t="str">
        <f t="shared" si="6"/>
        <v>H3</v>
      </c>
      <c r="J41" s="5">
        <f>'Feuille saisie score '!J129</f>
        <v>5</v>
      </c>
      <c r="K41" s="5">
        <f>'Feuille saisie score '!K129</f>
        <v>19</v>
      </c>
      <c r="L41" s="5">
        <f>'Feuille saisie score '!L129</f>
        <v>0</v>
      </c>
      <c r="M41" s="5">
        <f>'Feuille saisie score '!M129</f>
        <v>0</v>
      </c>
      <c r="N41" s="5">
        <f t="shared" si="7"/>
        <v>5</v>
      </c>
      <c r="P41" s="248" t="str">
        <f>G41</f>
        <v xml:space="preserve">BPCE SI  </v>
      </c>
      <c r="Q41" s="247">
        <f>'équipe brut H'!T41+'équipe brut F '!T38</f>
        <v>81</v>
      </c>
      <c r="R41" s="244">
        <f t="shared" si="8"/>
        <v>2</v>
      </c>
    </row>
    <row r="42" spans="1:18">
      <c r="A42" s="174" t="s">
        <v>58</v>
      </c>
      <c r="B42" s="174" t="s">
        <v>59</v>
      </c>
      <c r="C42" s="5" t="str">
        <f t="shared" si="5"/>
        <v>FOURNIER Corinne</v>
      </c>
      <c r="D42" s="186" t="s">
        <v>9</v>
      </c>
      <c r="E42" s="95" t="s">
        <v>19</v>
      </c>
      <c r="F42" s="16">
        <f>'joueurs  '!F63</f>
        <v>18.7</v>
      </c>
      <c r="G42" s="14" t="s">
        <v>60</v>
      </c>
      <c r="H42" s="192">
        <v>3147213</v>
      </c>
      <c r="I42" s="141" t="str">
        <f t="shared" si="6"/>
        <v>F1</v>
      </c>
      <c r="J42" s="5">
        <f>'Feuille saisie score '!J63</f>
        <v>19</v>
      </c>
      <c r="K42" s="5">
        <f>'Feuille saisie score '!K63</f>
        <v>38</v>
      </c>
      <c r="L42" s="5">
        <f>'Feuille saisie score '!L63</f>
        <v>10</v>
      </c>
      <c r="M42" s="5">
        <f>'Feuille saisie score '!M63</f>
        <v>24</v>
      </c>
      <c r="N42" s="5">
        <f t="shared" si="7"/>
        <v>29</v>
      </c>
      <c r="P42" s="238"/>
      <c r="Q42" s="238"/>
      <c r="R42" s="238" t="str">
        <f t="shared" si="8"/>
        <v/>
      </c>
    </row>
    <row r="43" spans="1:18">
      <c r="A43" s="172" t="s">
        <v>71</v>
      </c>
      <c r="B43" s="172" t="s">
        <v>72</v>
      </c>
      <c r="C43" s="5" t="str">
        <f t="shared" si="5"/>
        <v>GAUTIER Stéphane</v>
      </c>
      <c r="D43" s="186" t="s">
        <v>9</v>
      </c>
      <c r="E43" s="95" t="s">
        <v>10</v>
      </c>
      <c r="F43" s="16">
        <f>'joueurs  '!F67</f>
        <v>25.4</v>
      </c>
      <c r="G43" s="14" t="s">
        <v>60</v>
      </c>
      <c r="H43" s="192">
        <v>44952233</v>
      </c>
      <c r="I43" s="141" t="str">
        <f t="shared" si="6"/>
        <v>H3</v>
      </c>
      <c r="J43" s="5">
        <f>'Feuille saisie score '!J67</f>
        <v>6</v>
      </c>
      <c r="K43" s="5">
        <f>'Feuille saisie score '!K67</f>
        <v>21</v>
      </c>
      <c r="L43" s="5">
        <f>'Feuille saisie score '!L67</f>
        <v>7</v>
      </c>
      <c r="M43" s="5">
        <f>'Feuille saisie score '!M67</f>
        <v>28</v>
      </c>
      <c r="N43" s="5">
        <f t="shared" si="7"/>
        <v>13</v>
      </c>
      <c r="P43" s="238"/>
      <c r="Q43" s="238"/>
      <c r="R43" s="238" t="str">
        <f t="shared" si="8"/>
        <v/>
      </c>
    </row>
    <row r="44" spans="1:18">
      <c r="A44" s="172" t="s">
        <v>69</v>
      </c>
      <c r="B44" s="172" t="s">
        <v>70</v>
      </c>
      <c r="C44" s="5" t="str">
        <f t="shared" si="5"/>
        <v>HOUET Elodie</v>
      </c>
      <c r="D44" s="186" t="s">
        <v>9</v>
      </c>
      <c r="E44" s="95" t="s">
        <v>19</v>
      </c>
      <c r="F44" s="16">
        <f>'joueurs  '!F79</f>
        <v>49</v>
      </c>
      <c r="G44" s="14" t="s">
        <v>60</v>
      </c>
      <c r="H44" s="192">
        <v>524317384</v>
      </c>
      <c r="I44" s="141" t="str">
        <f t="shared" si="6"/>
        <v>F2</v>
      </c>
      <c r="J44" s="5">
        <f>'Feuille saisie score '!J79</f>
        <v>11</v>
      </c>
      <c r="K44" s="5">
        <f>'Feuille saisie score '!K79</f>
        <v>43</v>
      </c>
      <c r="L44" s="5">
        <f>'Feuille saisie score '!L79</f>
        <v>4</v>
      </c>
      <c r="M44" s="5">
        <f>'Feuille saisie score '!M79</f>
        <v>33</v>
      </c>
      <c r="N44" s="5">
        <f t="shared" si="7"/>
        <v>15</v>
      </c>
      <c r="P44" s="238"/>
      <c r="Q44" s="238"/>
      <c r="R44" s="238" t="str">
        <f t="shared" si="8"/>
        <v/>
      </c>
    </row>
    <row r="45" spans="1:18">
      <c r="A45" s="172" t="s">
        <v>73</v>
      </c>
      <c r="B45" s="172" t="s">
        <v>74</v>
      </c>
      <c r="C45" s="5" t="str">
        <f t="shared" si="5"/>
        <v>LALANNE Franck</v>
      </c>
      <c r="D45" s="186" t="s">
        <v>9</v>
      </c>
      <c r="E45" s="95" t="s">
        <v>10</v>
      </c>
      <c r="F45" s="16">
        <f>'joueurs  '!F87</f>
        <v>24.8</v>
      </c>
      <c r="G45" s="14" t="s">
        <v>60</v>
      </c>
      <c r="H45" s="192">
        <v>543213165</v>
      </c>
      <c r="I45" s="141" t="str">
        <f t="shared" si="6"/>
        <v>H3</v>
      </c>
      <c r="J45" s="5">
        <f>'Feuille saisie score '!J87</f>
        <v>4</v>
      </c>
      <c r="K45" s="5">
        <f>'Feuille saisie score '!K87</f>
        <v>13</v>
      </c>
      <c r="L45" s="5">
        <f>'Feuille saisie score '!L87</f>
        <v>5</v>
      </c>
      <c r="M45" s="5">
        <f>'Feuille saisie score '!M87</f>
        <v>19</v>
      </c>
      <c r="N45" s="5">
        <f t="shared" si="7"/>
        <v>9</v>
      </c>
      <c r="P45" s="238"/>
      <c r="Q45" s="238"/>
      <c r="R45" s="238" t="str">
        <f t="shared" si="8"/>
        <v/>
      </c>
    </row>
    <row r="46" spans="1:18">
      <c r="A46" s="172" t="s">
        <v>63</v>
      </c>
      <c r="B46" s="172" t="s">
        <v>64</v>
      </c>
      <c r="C46" s="5" t="str">
        <f t="shared" si="5"/>
        <v>MAJOIS Eric</v>
      </c>
      <c r="D46" s="186" t="s">
        <v>9</v>
      </c>
      <c r="E46" s="95" t="s">
        <v>10</v>
      </c>
      <c r="F46" s="16">
        <f>'joueurs  '!F106</f>
        <v>21.3</v>
      </c>
      <c r="G46" s="14" t="s">
        <v>60</v>
      </c>
      <c r="H46" s="192">
        <v>529362067</v>
      </c>
      <c r="I46" s="141" t="str">
        <f t="shared" si="6"/>
        <v>H2</v>
      </c>
      <c r="J46" s="5">
        <f>'Feuille saisie score '!J106</f>
        <v>7</v>
      </c>
      <c r="K46" s="5">
        <f>'Feuille saisie score '!K106</f>
        <v>19</v>
      </c>
      <c r="L46" s="5">
        <f>'Feuille saisie score '!L106</f>
        <v>7</v>
      </c>
      <c r="M46" s="5">
        <f>'Feuille saisie score '!M106</f>
        <v>17</v>
      </c>
      <c r="N46" s="5">
        <f t="shared" si="7"/>
        <v>14</v>
      </c>
      <c r="P46" s="238"/>
      <c r="Q46" s="238"/>
      <c r="R46" s="238" t="str">
        <f t="shared" si="8"/>
        <v/>
      </c>
    </row>
    <row r="47" spans="1:18">
      <c r="A47" s="172" t="s">
        <v>65</v>
      </c>
      <c r="B47" s="172" t="s">
        <v>66</v>
      </c>
      <c r="C47" s="5" t="str">
        <f t="shared" si="5"/>
        <v>MORGANT JAFFEUX Elisabeth</v>
      </c>
      <c r="D47" s="186" t="s">
        <v>9</v>
      </c>
      <c r="E47" s="95" t="s">
        <v>19</v>
      </c>
      <c r="F47" s="16">
        <f>'joueurs  '!F118</f>
        <v>45.1</v>
      </c>
      <c r="G47" s="14" t="s">
        <v>60</v>
      </c>
      <c r="H47" s="192">
        <v>46795342</v>
      </c>
      <c r="I47" s="141" t="str">
        <f t="shared" si="6"/>
        <v>F2</v>
      </c>
      <c r="J47" s="5">
        <f>'Feuille saisie score '!J118</f>
        <v>1</v>
      </c>
      <c r="K47" s="5">
        <f>'Feuille saisie score '!K118</f>
        <v>14</v>
      </c>
      <c r="L47" s="5">
        <f>'Feuille saisie score '!L118</f>
        <v>0</v>
      </c>
      <c r="M47" s="5">
        <f>'Feuille saisie score '!M118</f>
        <v>0</v>
      </c>
      <c r="N47" s="5">
        <f t="shared" si="7"/>
        <v>1</v>
      </c>
      <c r="P47" s="238"/>
      <c r="Q47" s="238"/>
      <c r="R47" s="238" t="str">
        <f t="shared" si="8"/>
        <v/>
      </c>
    </row>
    <row r="48" spans="1:18" ht="15.75" thickBot="1">
      <c r="A48" s="172" t="s">
        <v>61</v>
      </c>
      <c r="B48" s="172" t="s">
        <v>62</v>
      </c>
      <c r="C48" s="5" t="str">
        <f t="shared" si="5"/>
        <v>SBERRO Sandra</v>
      </c>
      <c r="D48" s="186" t="s">
        <v>9</v>
      </c>
      <c r="E48" s="95" t="s">
        <v>19</v>
      </c>
      <c r="F48" s="16">
        <f>'joueurs  '!F152</f>
        <v>39.799999999999997</v>
      </c>
      <c r="G48" s="14" t="s">
        <v>60</v>
      </c>
      <c r="H48" s="192">
        <v>541155259</v>
      </c>
      <c r="I48" s="141" t="str">
        <f t="shared" si="6"/>
        <v>F2</v>
      </c>
      <c r="J48" s="5">
        <f>'Feuille saisie score '!J152</f>
        <v>10</v>
      </c>
      <c r="K48" s="5">
        <f>'Feuille saisie score '!K152</f>
        <v>43</v>
      </c>
      <c r="L48" s="5">
        <f>'Feuille saisie score '!L152</f>
        <v>8</v>
      </c>
      <c r="M48" s="5">
        <f>'Feuille saisie score '!M152</f>
        <v>32</v>
      </c>
      <c r="N48" s="5">
        <f t="shared" si="7"/>
        <v>18</v>
      </c>
      <c r="P48" s="238"/>
      <c r="Q48" s="238"/>
      <c r="R48" s="238" t="str">
        <f t="shared" si="8"/>
        <v/>
      </c>
    </row>
    <row r="49" spans="1:19" ht="15.75" thickBot="1">
      <c r="A49" s="172" t="s">
        <v>67</v>
      </c>
      <c r="B49" s="172" t="s">
        <v>68</v>
      </c>
      <c r="C49" s="5" t="str">
        <f t="shared" si="5"/>
        <v>TOMINE Sébastien</v>
      </c>
      <c r="D49" s="186" t="s">
        <v>9</v>
      </c>
      <c r="E49" s="95" t="s">
        <v>10</v>
      </c>
      <c r="F49" s="16">
        <f>'joueurs  '!F158</f>
        <v>37.4</v>
      </c>
      <c r="G49" s="14" t="s">
        <v>60</v>
      </c>
      <c r="H49" s="192">
        <v>517701383</v>
      </c>
      <c r="I49" s="141" t="str">
        <f t="shared" si="6"/>
        <v>H3</v>
      </c>
      <c r="J49" s="5">
        <f>'Feuille saisie score '!J158</f>
        <v>14</v>
      </c>
      <c r="K49" s="5">
        <f>'Feuille saisie score '!K158</f>
        <v>52</v>
      </c>
      <c r="L49" s="5">
        <f>'Feuille saisie score '!L158</f>
        <v>20</v>
      </c>
      <c r="M49" s="5">
        <f>'Feuille saisie score '!M158</f>
        <v>58</v>
      </c>
      <c r="N49" s="5">
        <f t="shared" si="7"/>
        <v>34</v>
      </c>
      <c r="P49" s="248" t="str">
        <f>G49</f>
        <v xml:space="preserve">BPGO  </v>
      </c>
      <c r="Q49" s="247">
        <f>'équipe brut H'!T45+'équipe brut F '!T61</f>
        <v>63</v>
      </c>
      <c r="R49" s="244">
        <f t="shared" si="8"/>
        <v>8</v>
      </c>
    </row>
    <row r="50" spans="1:19">
      <c r="A50" s="172" t="s">
        <v>311</v>
      </c>
      <c r="B50" s="172" t="s">
        <v>154</v>
      </c>
      <c r="C50" s="5" t="str">
        <f t="shared" si="5"/>
        <v>AYMARD FREDERIC</v>
      </c>
      <c r="D50" s="186" t="s">
        <v>9</v>
      </c>
      <c r="E50" s="154" t="s">
        <v>10</v>
      </c>
      <c r="F50" s="16">
        <f>'joueurs  '!F8</f>
        <v>16.5</v>
      </c>
      <c r="G50" s="80" t="s">
        <v>306</v>
      </c>
      <c r="H50" s="195" t="s">
        <v>312</v>
      </c>
      <c r="I50" s="141" t="str">
        <f t="shared" si="6"/>
        <v>H2</v>
      </c>
      <c r="J50" s="5">
        <f>'Feuille saisie score '!J8</f>
        <v>12</v>
      </c>
      <c r="K50" s="5">
        <f>'Feuille saisie score '!K8</f>
        <v>28</v>
      </c>
      <c r="L50" s="5">
        <f>'Feuille saisie score '!L8</f>
        <v>12</v>
      </c>
      <c r="M50" s="5">
        <f>'Feuille saisie score '!M8</f>
        <v>26</v>
      </c>
      <c r="N50" s="5">
        <f t="shared" si="7"/>
        <v>24</v>
      </c>
      <c r="P50" s="238"/>
      <c r="Q50" s="238"/>
      <c r="R50" s="238" t="str">
        <f t="shared" si="8"/>
        <v/>
      </c>
    </row>
    <row r="51" spans="1:19">
      <c r="A51" s="172" t="s">
        <v>313</v>
      </c>
      <c r="B51" s="172" t="s">
        <v>237</v>
      </c>
      <c r="C51" s="5" t="str">
        <f t="shared" si="5"/>
        <v>LACAZE NICOLAS</v>
      </c>
      <c r="D51" s="186" t="s">
        <v>9</v>
      </c>
      <c r="E51" s="154" t="s">
        <v>10</v>
      </c>
      <c r="F51" s="16">
        <f>'joueurs  '!F86</f>
        <v>19</v>
      </c>
      <c r="G51" s="80" t="s">
        <v>306</v>
      </c>
      <c r="H51" s="195" t="s">
        <v>314</v>
      </c>
      <c r="I51" s="141" t="str">
        <f t="shared" si="6"/>
        <v>H2</v>
      </c>
      <c r="J51" s="5">
        <f>'Feuille saisie score '!J86</f>
        <v>14</v>
      </c>
      <c r="K51" s="5">
        <f>'Feuille saisie score '!K86</f>
        <v>32</v>
      </c>
      <c r="L51" s="5">
        <f>'Feuille saisie score '!L86</f>
        <v>8</v>
      </c>
      <c r="M51" s="5">
        <f>'Feuille saisie score '!M86</f>
        <v>22</v>
      </c>
      <c r="N51" s="5">
        <f t="shared" si="7"/>
        <v>22</v>
      </c>
      <c r="P51" s="238"/>
      <c r="Q51" s="238"/>
      <c r="R51" s="238" t="str">
        <f t="shared" si="8"/>
        <v/>
      </c>
    </row>
    <row r="52" spans="1:19">
      <c r="A52" s="172" t="s">
        <v>308</v>
      </c>
      <c r="B52" s="172" t="s">
        <v>309</v>
      </c>
      <c r="C52" s="5" t="str">
        <f t="shared" si="5"/>
        <v>MANSIOUS CHRISTOPHE</v>
      </c>
      <c r="D52" s="186" t="s">
        <v>9</v>
      </c>
      <c r="E52" s="154" t="s">
        <v>10</v>
      </c>
      <c r="F52" s="16">
        <f>'joueurs  '!F107</f>
        <v>9.1</v>
      </c>
      <c r="G52" s="80" t="s">
        <v>306</v>
      </c>
      <c r="H52" s="195" t="s">
        <v>310</v>
      </c>
      <c r="I52" s="141" t="str">
        <f t="shared" si="6"/>
        <v>H1</v>
      </c>
      <c r="J52" s="5">
        <f>'Feuille saisie score '!J107</f>
        <v>16</v>
      </c>
      <c r="K52" s="5">
        <f>'Feuille saisie score '!K107</f>
        <v>26</v>
      </c>
      <c r="L52" s="5">
        <f>'Feuille saisie score '!L107</f>
        <v>20</v>
      </c>
      <c r="M52" s="5">
        <f>'Feuille saisie score '!M107</f>
        <v>30</v>
      </c>
      <c r="N52" s="5">
        <f t="shared" si="7"/>
        <v>36</v>
      </c>
      <c r="P52" s="238"/>
      <c r="Q52" s="238"/>
      <c r="R52" s="238" t="str">
        <f t="shared" si="8"/>
        <v/>
      </c>
    </row>
    <row r="53" spans="1:19" ht="15.75" thickBot="1">
      <c r="A53" s="172" t="s">
        <v>318</v>
      </c>
      <c r="B53" s="172" t="s">
        <v>319</v>
      </c>
      <c r="C53" s="5" t="str">
        <f t="shared" si="5"/>
        <v>PRADERE GUILLAUME</v>
      </c>
      <c r="D53" s="186" t="s">
        <v>9</v>
      </c>
      <c r="E53" s="154" t="s">
        <v>10</v>
      </c>
      <c r="F53" s="16">
        <f>'joueurs  '!F136</f>
        <v>14.4</v>
      </c>
      <c r="G53" s="80" t="s">
        <v>306</v>
      </c>
      <c r="H53" s="195" t="s">
        <v>320</v>
      </c>
      <c r="I53" s="141" t="str">
        <f t="shared" si="6"/>
        <v>H1</v>
      </c>
      <c r="J53" s="5">
        <f>'Feuille saisie score '!J136</f>
        <v>20</v>
      </c>
      <c r="K53" s="5">
        <f>'Feuille saisie score '!K136</f>
        <v>34</v>
      </c>
      <c r="L53" s="5">
        <f>'Feuille saisie score '!L136</f>
        <v>10</v>
      </c>
      <c r="M53" s="5">
        <f>'Feuille saisie score '!M136</f>
        <v>20</v>
      </c>
      <c r="N53" s="5">
        <f t="shared" si="7"/>
        <v>30</v>
      </c>
      <c r="P53" s="238"/>
      <c r="Q53" s="238"/>
      <c r="R53" s="238" t="str">
        <f t="shared" si="8"/>
        <v/>
      </c>
    </row>
    <row r="54" spans="1:19" ht="15.75" thickBot="1">
      <c r="A54" s="174" t="s">
        <v>305</v>
      </c>
      <c r="B54" s="174" t="s">
        <v>263</v>
      </c>
      <c r="C54" s="5" t="str">
        <f t="shared" si="5"/>
        <v>REVEL STEPHANE</v>
      </c>
      <c r="D54" s="186" t="s">
        <v>9</v>
      </c>
      <c r="E54" s="154" t="s">
        <v>10</v>
      </c>
      <c r="F54" s="16">
        <f>'joueurs  '!F143</f>
        <v>19.8</v>
      </c>
      <c r="G54" s="80" t="s">
        <v>306</v>
      </c>
      <c r="H54" s="195" t="s">
        <v>307</v>
      </c>
      <c r="I54" s="141" t="str">
        <f t="shared" si="6"/>
        <v>H2</v>
      </c>
      <c r="J54" s="5">
        <f>'Feuille saisie score '!J143</f>
        <v>14</v>
      </c>
      <c r="K54" s="5">
        <f>'Feuille saisie score '!K143</f>
        <v>33</v>
      </c>
      <c r="L54" s="5">
        <f>'Feuille saisie score '!L143</f>
        <v>16</v>
      </c>
      <c r="M54" s="5">
        <f>'Feuille saisie score '!M143</f>
        <v>35</v>
      </c>
      <c r="N54" s="5">
        <f t="shared" si="7"/>
        <v>30</v>
      </c>
      <c r="P54" s="248" t="str">
        <f>G54</f>
        <v xml:space="preserve">BPOC  </v>
      </c>
      <c r="Q54" s="247">
        <f>'équipe brut H'!T49</f>
        <v>0</v>
      </c>
      <c r="R54" s="238">
        <f t="shared" si="8"/>
        <v>24</v>
      </c>
      <c r="S54" s="284" t="s">
        <v>499</v>
      </c>
    </row>
    <row r="55" spans="1:19" ht="15.75">
      <c r="A55" s="175" t="s">
        <v>101</v>
      </c>
      <c r="B55" s="175" t="s">
        <v>102</v>
      </c>
      <c r="C55" s="5" t="str">
        <f t="shared" si="5"/>
        <v>ANDURAND Jérôme</v>
      </c>
      <c r="D55" s="187" t="s">
        <v>9</v>
      </c>
      <c r="E55" s="142" t="s">
        <v>10</v>
      </c>
      <c r="F55" s="16">
        <f>'joueurs  '!F5</f>
        <v>15.4</v>
      </c>
      <c r="G55" s="86" t="s">
        <v>78</v>
      </c>
      <c r="H55" s="193">
        <v>514507116</v>
      </c>
      <c r="I55" s="141" t="str">
        <f t="shared" si="6"/>
        <v>H1</v>
      </c>
      <c r="J55" s="5">
        <f>'Feuille saisie score '!J5</f>
        <v>15</v>
      </c>
      <c r="K55" s="5">
        <f>'Feuille saisie score '!K5</f>
        <v>30</v>
      </c>
      <c r="L55" s="5">
        <f>'Feuille saisie score '!L5</f>
        <v>23</v>
      </c>
      <c r="M55" s="5">
        <f>'Feuille saisie score '!M5</f>
        <v>37</v>
      </c>
      <c r="N55" s="5">
        <f t="shared" si="7"/>
        <v>38</v>
      </c>
      <c r="P55" s="238"/>
      <c r="Q55" s="238"/>
      <c r="R55" s="238" t="str">
        <f t="shared" si="8"/>
        <v/>
      </c>
    </row>
    <row r="56" spans="1:19" ht="15.75">
      <c r="A56" s="175" t="s">
        <v>113</v>
      </c>
      <c r="B56" s="175" t="s">
        <v>114</v>
      </c>
      <c r="C56" s="5" t="str">
        <f t="shared" si="5"/>
        <v>BEUVELOT Gaël</v>
      </c>
      <c r="D56" s="187" t="s">
        <v>9</v>
      </c>
      <c r="E56" s="142" t="s">
        <v>10</v>
      </c>
      <c r="F56" s="16">
        <f>'joueurs  '!F19</f>
        <v>11.9</v>
      </c>
      <c r="G56" s="86" t="s">
        <v>78</v>
      </c>
      <c r="H56" s="198">
        <v>533283215</v>
      </c>
      <c r="I56" s="141" t="str">
        <f t="shared" si="6"/>
        <v>H1</v>
      </c>
      <c r="J56" s="5">
        <f>'Feuille saisie score '!J19</f>
        <v>10</v>
      </c>
      <c r="K56" s="5">
        <f>'Feuille saisie score '!K19</f>
        <v>19</v>
      </c>
      <c r="L56" s="5">
        <f>'Feuille saisie score '!L19</f>
        <v>7</v>
      </c>
      <c r="M56" s="5">
        <f>'Feuille saisie score '!M19</f>
        <v>16</v>
      </c>
      <c r="N56" s="5">
        <f t="shared" si="7"/>
        <v>17</v>
      </c>
      <c r="P56" s="238"/>
      <c r="Q56" s="238"/>
      <c r="R56" s="238" t="str">
        <f t="shared" si="8"/>
        <v/>
      </c>
    </row>
    <row r="57" spans="1:19" ht="15.75">
      <c r="A57" s="175" t="s">
        <v>96</v>
      </c>
      <c r="B57" s="175" t="s">
        <v>54</v>
      </c>
      <c r="C57" s="5" t="str">
        <f t="shared" si="5"/>
        <v>BOULDOIRES Bertrand</v>
      </c>
      <c r="D57" s="187" t="s">
        <v>9</v>
      </c>
      <c r="E57" s="142" t="s">
        <v>10</v>
      </c>
      <c r="F57" s="16">
        <f>'joueurs  '!F21</f>
        <v>7</v>
      </c>
      <c r="G57" s="86" t="s">
        <v>78</v>
      </c>
      <c r="H57" s="193" t="s">
        <v>97</v>
      </c>
      <c r="I57" s="141" t="str">
        <f t="shared" si="6"/>
        <v>H1</v>
      </c>
      <c r="J57" s="5">
        <f>'Feuille saisie score '!J21</f>
        <v>13</v>
      </c>
      <c r="K57" s="5">
        <f>'Feuille saisie score '!K21</f>
        <v>21</v>
      </c>
      <c r="L57" s="5">
        <f>'Feuille saisie score '!L21</f>
        <v>6</v>
      </c>
      <c r="M57" s="5">
        <f>'Feuille saisie score '!M21</f>
        <v>11</v>
      </c>
      <c r="N57" s="5">
        <f t="shared" si="7"/>
        <v>19</v>
      </c>
      <c r="P57" s="238"/>
      <c r="Q57" s="238"/>
      <c r="R57" s="238" t="str">
        <f t="shared" si="8"/>
        <v/>
      </c>
    </row>
    <row r="58" spans="1:19" ht="15.75">
      <c r="A58" s="175" t="s">
        <v>115</v>
      </c>
      <c r="B58" s="175" t="s">
        <v>116</v>
      </c>
      <c r="C58" s="5" t="str">
        <f t="shared" si="5"/>
        <v>COLL Marlène</v>
      </c>
      <c r="D58" s="187" t="s">
        <v>9</v>
      </c>
      <c r="E58" s="142" t="s">
        <v>19</v>
      </c>
      <c r="F58" s="16">
        <f>'joueurs  '!F33</f>
        <v>35.700000000000003</v>
      </c>
      <c r="G58" s="86" t="s">
        <v>78</v>
      </c>
      <c r="H58" s="193">
        <v>41992290</v>
      </c>
      <c r="I58" s="141" t="str">
        <f t="shared" si="6"/>
        <v>F2</v>
      </c>
      <c r="J58" s="5">
        <f>'Feuille saisie score '!J33</f>
        <v>4</v>
      </c>
      <c r="K58" s="5">
        <f>'Feuille saisie score '!K33</f>
        <v>27</v>
      </c>
      <c r="L58" s="5">
        <f>'Feuille saisie score '!L33</f>
        <v>5</v>
      </c>
      <c r="M58" s="5">
        <f>'Feuille saisie score '!M33</f>
        <v>21</v>
      </c>
      <c r="N58" s="5">
        <f t="shared" si="7"/>
        <v>9</v>
      </c>
      <c r="P58" s="238"/>
      <c r="Q58" s="238"/>
      <c r="R58" s="238" t="str">
        <f t="shared" si="8"/>
        <v/>
      </c>
    </row>
    <row r="59" spans="1:19" ht="15.75">
      <c r="A59" s="178" t="s">
        <v>82</v>
      </c>
      <c r="B59" s="178" t="s">
        <v>83</v>
      </c>
      <c r="C59" s="5" t="str">
        <f t="shared" si="5"/>
        <v>COUTURIER Bénédicte</v>
      </c>
      <c r="D59" s="187" t="s">
        <v>9</v>
      </c>
      <c r="E59" s="142" t="s">
        <v>19</v>
      </c>
      <c r="F59" s="16">
        <f>'joueurs  '!F38</f>
        <v>38.5</v>
      </c>
      <c r="G59" s="86" t="s">
        <v>78</v>
      </c>
      <c r="H59" s="198">
        <v>544388225</v>
      </c>
      <c r="I59" s="141" t="str">
        <f t="shared" si="6"/>
        <v>F2</v>
      </c>
      <c r="J59" s="5">
        <f>'Feuille saisie score '!J38</f>
        <v>7</v>
      </c>
      <c r="K59" s="5">
        <f>'Feuille saisie score '!K38</f>
        <v>34</v>
      </c>
      <c r="L59" s="5">
        <f>'Feuille saisie score '!L38</f>
        <v>5</v>
      </c>
      <c r="M59" s="5">
        <f>'Feuille saisie score '!M38</f>
        <v>30</v>
      </c>
      <c r="N59" s="5">
        <f t="shared" si="7"/>
        <v>12</v>
      </c>
      <c r="P59" s="238"/>
      <c r="Q59" s="238"/>
      <c r="R59" s="238" t="str">
        <f t="shared" si="8"/>
        <v/>
      </c>
    </row>
    <row r="60" spans="1:19" ht="15.75">
      <c r="A60" s="175" t="s">
        <v>107</v>
      </c>
      <c r="B60" s="175" t="s">
        <v>108</v>
      </c>
      <c r="C60" s="5" t="str">
        <f t="shared" si="5"/>
        <v>DECRESSAIN Amaury</v>
      </c>
      <c r="D60" s="187" t="s">
        <v>9</v>
      </c>
      <c r="E60" s="142" t="s">
        <v>10</v>
      </c>
      <c r="F60" s="16">
        <f>'joueurs  '!F44</f>
        <v>14.4</v>
      </c>
      <c r="G60" s="86" t="s">
        <v>78</v>
      </c>
      <c r="H60" s="202" t="s">
        <v>109</v>
      </c>
      <c r="I60" s="141" t="str">
        <f t="shared" si="6"/>
        <v>H1</v>
      </c>
      <c r="J60" s="5">
        <f>'Feuille saisie score '!J44</f>
        <v>2</v>
      </c>
      <c r="K60" s="5">
        <f>'Feuille saisie score '!K44</f>
        <v>9</v>
      </c>
      <c r="L60" s="5">
        <f>'Feuille saisie score '!L44</f>
        <v>13</v>
      </c>
      <c r="M60" s="5">
        <f>'Feuille saisie score '!M44</f>
        <v>25</v>
      </c>
      <c r="N60" s="5">
        <f t="shared" si="7"/>
        <v>15</v>
      </c>
      <c r="P60" s="238"/>
      <c r="Q60" s="238"/>
      <c r="R60" s="238" t="str">
        <f t="shared" si="8"/>
        <v/>
      </c>
    </row>
    <row r="61" spans="1:19" ht="15.75">
      <c r="A61" s="175" t="s">
        <v>94</v>
      </c>
      <c r="B61" s="175" t="s">
        <v>95</v>
      </c>
      <c r="C61" s="5" t="str">
        <f t="shared" si="5"/>
        <v>DIZET Loïc</v>
      </c>
      <c r="D61" s="187" t="s">
        <v>9</v>
      </c>
      <c r="E61" s="142" t="s">
        <v>10</v>
      </c>
      <c r="F61" s="16">
        <f>'joueurs  '!F55</f>
        <v>15.7</v>
      </c>
      <c r="G61" s="86" t="s">
        <v>78</v>
      </c>
      <c r="H61" s="198">
        <v>43774199</v>
      </c>
      <c r="I61" s="141" t="str">
        <f t="shared" si="6"/>
        <v>H2</v>
      </c>
      <c r="J61" s="5">
        <f>'Feuille saisie score '!J55</f>
        <v>23</v>
      </c>
      <c r="K61" s="5">
        <f>'Feuille saisie score '!K55</f>
        <v>40</v>
      </c>
      <c r="L61" s="5">
        <f>'Feuille saisie score '!L55</f>
        <v>22</v>
      </c>
      <c r="M61" s="5">
        <f>'Feuille saisie score '!M55</f>
        <v>39</v>
      </c>
      <c r="N61" s="5">
        <f t="shared" si="7"/>
        <v>45</v>
      </c>
      <c r="P61" s="238"/>
      <c r="Q61" s="238"/>
      <c r="R61" s="238" t="str">
        <f t="shared" si="8"/>
        <v/>
      </c>
    </row>
    <row r="62" spans="1:19" ht="15.75">
      <c r="A62" s="175" t="s">
        <v>111</v>
      </c>
      <c r="B62" s="175" t="s">
        <v>112</v>
      </c>
      <c r="C62" s="5" t="str">
        <f t="shared" si="5"/>
        <v>DULAU Emmanuel</v>
      </c>
      <c r="D62" s="187" t="s">
        <v>9</v>
      </c>
      <c r="E62" s="142" t="s">
        <v>10</v>
      </c>
      <c r="F62" s="16">
        <f>'joueurs  '!F57</f>
        <v>15.2</v>
      </c>
      <c r="G62" s="86" t="s">
        <v>78</v>
      </c>
      <c r="H62" s="198">
        <v>525284328</v>
      </c>
      <c r="I62" s="141" t="str">
        <f t="shared" si="6"/>
        <v>H1</v>
      </c>
      <c r="J62" s="5">
        <f>'Feuille saisie score '!J57</f>
        <v>10</v>
      </c>
      <c r="K62" s="5">
        <f>'Feuille saisie score '!K57</f>
        <v>24</v>
      </c>
      <c r="L62" s="5">
        <f>'Feuille saisie score '!L57</f>
        <v>19</v>
      </c>
      <c r="M62" s="5">
        <f>'Feuille saisie score '!M57</f>
        <v>33</v>
      </c>
      <c r="N62" s="5">
        <f t="shared" si="7"/>
        <v>29</v>
      </c>
      <c r="P62" s="238"/>
      <c r="Q62" s="238"/>
      <c r="R62" s="238" t="str">
        <f t="shared" si="8"/>
        <v/>
      </c>
    </row>
    <row r="63" spans="1:19" ht="15.75">
      <c r="A63" s="175" t="s">
        <v>88</v>
      </c>
      <c r="B63" s="175" t="s">
        <v>89</v>
      </c>
      <c r="C63" s="5" t="str">
        <f t="shared" ref="C63:C89" si="9">A63&amp;" "&amp;B63</f>
        <v>ESCOT Marc</v>
      </c>
      <c r="D63" s="187" t="s">
        <v>90</v>
      </c>
      <c r="E63" s="142" t="s">
        <v>10</v>
      </c>
      <c r="F63" s="16">
        <f>'joueurs  '!F59</f>
        <v>26.6</v>
      </c>
      <c r="G63" s="86" t="s">
        <v>78</v>
      </c>
      <c r="H63" s="198">
        <v>45194339</v>
      </c>
      <c r="I63" s="141" t="str">
        <f t="shared" ref="I63:I89" si="10">IF(E63="H",IF(F63&lt;15.5,"H1",IF(F63&lt;24.5,"H2","H3")),IF(E63="F",IF(F63&lt;24.5,"F1","F2"),""))</f>
        <v>H3</v>
      </c>
      <c r="J63" s="5">
        <f>'Feuille saisie score '!J59</f>
        <v>9</v>
      </c>
      <c r="K63" s="5">
        <f>'Feuille saisie score '!K59</f>
        <v>25</v>
      </c>
      <c r="L63" s="5">
        <f>'Feuille saisie score '!L59</f>
        <v>16</v>
      </c>
      <c r="M63" s="5">
        <f>'Feuille saisie score '!M59</f>
        <v>40</v>
      </c>
      <c r="N63" s="5">
        <f t="shared" ref="N63:N89" si="11">J63+L63</f>
        <v>25</v>
      </c>
      <c r="P63" s="238"/>
      <c r="Q63" s="238"/>
      <c r="R63" s="238" t="str">
        <f t="shared" si="8"/>
        <v/>
      </c>
    </row>
    <row r="64" spans="1:19" ht="15.75">
      <c r="A64" s="178" t="s">
        <v>121</v>
      </c>
      <c r="B64" s="178" t="s">
        <v>122</v>
      </c>
      <c r="C64" s="5" t="str">
        <f t="shared" si="9"/>
        <v>GUIMARAES Carlos</v>
      </c>
      <c r="D64" s="187" t="s">
        <v>9</v>
      </c>
      <c r="E64" s="142" t="s">
        <v>10</v>
      </c>
      <c r="F64" s="16">
        <f>'joueurs  '!F73</f>
        <v>12.1</v>
      </c>
      <c r="G64" s="86" t="s">
        <v>78</v>
      </c>
      <c r="H64" s="193">
        <v>45534171</v>
      </c>
      <c r="I64" s="141" t="str">
        <f t="shared" si="10"/>
        <v>H1</v>
      </c>
      <c r="J64" s="5">
        <f>'Feuille saisie score '!J73</f>
        <v>22</v>
      </c>
      <c r="K64" s="5">
        <f>'Feuille saisie score '!K73</f>
        <v>32</v>
      </c>
      <c r="L64" s="5">
        <f>'Feuille saisie score '!L73</f>
        <v>16</v>
      </c>
      <c r="M64" s="5">
        <f>'Feuille saisie score '!M73</f>
        <v>29</v>
      </c>
      <c r="N64" s="5">
        <f t="shared" si="11"/>
        <v>38</v>
      </c>
      <c r="P64" s="238"/>
      <c r="Q64" s="238"/>
      <c r="R64" s="238" t="str">
        <f t="shared" si="8"/>
        <v/>
      </c>
    </row>
    <row r="65" spans="1:19" ht="15.75">
      <c r="A65" s="175" t="s">
        <v>98</v>
      </c>
      <c r="B65" s="175" t="s">
        <v>99</v>
      </c>
      <c r="C65" s="5" t="str">
        <f t="shared" si="9"/>
        <v>LAMARQUE Pierre</v>
      </c>
      <c r="D65" s="187" t="s">
        <v>9</v>
      </c>
      <c r="E65" s="142" t="s">
        <v>10</v>
      </c>
      <c r="F65" s="16">
        <f>'joueurs  '!F88</f>
        <v>20.5</v>
      </c>
      <c r="G65" s="86" t="s">
        <v>78</v>
      </c>
      <c r="H65" s="193" t="s">
        <v>100</v>
      </c>
      <c r="I65" s="141" t="str">
        <f t="shared" si="10"/>
        <v>H2</v>
      </c>
      <c r="J65" s="5">
        <f>'Feuille saisie score '!J88</f>
        <v>4</v>
      </c>
      <c r="K65" s="5">
        <f>'Feuille saisie score '!K88</f>
        <v>14</v>
      </c>
      <c r="L65" s="5">
        <f>'Feuille saisie score '!L88</f>
        <v>4</v>
      </c>
      <c r="M65" s="5">
        <f>'Feuille saisie score '!M88</f>
        <v>18</v>
      </c>
      <c r="N65" s="5">
        <f t="shared" si="11"/>
        <v>8</v>
      </c>
      <c r="P65" s="238"/>
      <c r="Q65" s="238"/>
      <c r="R65" s="238" t="str">
        <f t="shared" si="8"/>
        <v/>
      </c>
    </row>
    <row r="66" spans="1:19" ht="15.75">
      <c r="A66" s="178" t="s">
        <v>117</v>
      </c>
      <c r="B66" s="178" t="s">
        <v>118</v>
      </c>
      <c r="C66" s="5" t="str">
        <f t="shared" si="9"/>
        <v>LUGIER Christian</v>
      </c>
      <c r="D66" s="187" t="s">
        <v>90</v>
      </c>
      <c r="E66" s="142" t="s">
        <v>10</v>
      </c>
      <c r="F66" s="16">
        <f>'joueurs  '!F103</f>
        <v>39.700000000000003</v>
      </c>
      <c r="G66" s="86" t="s">
        <v>78</v>
      </c>
      <c r="H66" s="202" t="s">
        <v>120</v>
      </c>
      <c r="I66" s="141" t="str">
        <f t="shared" si="10"/>
        <v>H3</v>
      </c>
      <c r="J66" s="5">
        <f>'Feuille saisie score '!J103</f>
        <v>2</v>
      </c>
      <c r="K66" s="5">
        <f>'Feuille saisie score '!K103</f>
        <v>24</v>
      </c>
      <c r="L66" s="5">
        <f>'Feuille saisie score '!L103</f>
        <v>4</v>
      </c>
      <c r="M66" s="5">
        <f>'Feuille saisie score '!M103</f>
        <v>27</v>
      </c>
      <c r="N66" s="5">
        <f t="shared" si="11"/>
        <v>6</v>
      </c>
      <c r="P66" s="238"/>
      <c r="Q66" s="238"/>
      <c r="R66" s="238" t="str">
        <f t="shared" si="8"/>
        <v/>
      </c>
    </row>
    <row r="67" spans="1:19" ht="15.75">
      <c r="A67" s="178" t="s">
        <v>79</v>
      </c>
      <c r="B67" s="178" t="s">
        <v>72</v>
      </c>
      <c r="C67" s="5" t="str">
        <f t="shared" si="9"/>
        <v>MEROUR Stéphane</v>
      </c>
      <c r="D67" s="187" t="s">
        <v>9</v>
      </c>
      <c r="E67" s="142" t="s">
        <v>10</v>
      </c>
      <c r="F67" s="16">
        <f>'joueurs  '!F112</f>
        <v>19.5</v>
      </c>
      <c r="G67" s="86" t="s">
        <v>78</v>
      </c>
      <c r="H67" s="202" t="s">
        <v>81</v>
      </c>
      <c r="I67" s="141" t="str">
        <f t="shared" si="10"/>
        <v>H2</v>
      </c>
      <c r="J67" s="5">
        <f>'Feuille saisie score '!J112</f>
        <v>18</v>
      </c>
      <c r="K67" s="5">
        <f>'Feuille saisie score '!K112</f>
        <v>36</v>
      </c>
      <c r="L67" s="5">
        <f>'Feuille saisie score '!L112</f>
        <v>12</v>
      </c>
      <c r="M67" s="5">
        <f>'Feuille saisie score '!M112</f>
        <v>30</v>
      </c>
      <c r="N67" s="5">
        <f t="shared" si="11"/>
        <v>30</v>
      </c>
      <c r="P67" s="238"/>
      <c r="Q67" s="238"/>
      <c r="R67" s="238" t="str">
        <f t="shared" si="8"/>
        <v/>
      </c>
    </row>
    <row r="68" spans="1:19" ht="15.75">
      <c r="A68" s="178" t="s">
        <v>85</v>
      </c>
      <c r="B68" s="178" t="s">
        <v>70</v>
      </c>
      <c r="C68" s="5" t="str">
        <f t="shared" si="9"/>
        <v>MOCAER Elodie</v>
      </c>
      <c r="D68" s="187" t="s">
        <v>9</v>
      </c>
      <c r="E68" s="142" t="s">
        <v>19</v>
      </c>
      <c r="F68" s="16">
        <f>'joueurs  '!F114</f>
        <v>52.8</v>
      </c>
      <c r="G68" s="86" t="s">
        <v>78</v>
      </c>
      <c r="H68" s="202" t="s">
        <v>87</v>
      </c>
      <c r="I68" s="141" t="str">
        <f t="shared" si="10"/>
        <v>F2</v>
      </c>
      <c r="J68" s="5">
        <f>'Feuille saisie score '!J114</f>
        <v>3</v>
      </c>
      <c r="K68" s="5">
        <f>'Feuille saisie score '!K114</f>
        <v>21</v>
      </c>
      <c r="L68" s="5">
        <f>'Feuille saisie score '!L114</f>
        <v>3</v>
      </c>
      <c r="M68" s="5">
        <f>'Feuille saisie score '!M114</f>
        <v>24</v>
      </c>
      <c r="N68" s="5">
        <f t="shared" si="11"/>
        <v>6</v>
      </c>
      <c r="P68" s="238"/>
      <c r="Q68" s="238"/>
      <c r="R68" s="238" t="str">
        <f t="shared" si="8"/>
        <v/>
      </c>
    </row>
    <row r="69" spans="1:19" hidden="1">
      <c r="A69" s="172" t="s">
        <v>324</v>
      </c>
      <c r="B69" s="172" t="s">
        <v>50</v>
      </c>
      <c r="C69" s="5" t="str">
        <f t="shared" si="9"/>
        <v>GRANDADAM Philippe</v>
      </c>
      <c r="D69" s="144" t="s">
        <v>22</v>
      </c>
      <c r="E69" s="144" t="s">
        <v>10</v>
      </c>
      <c r="F69" s="16">
        <f>'joueurs  '!F71</f>
        <v>24.6</v>
      </c>
      <c r="G69" s="35" t="s">
        <v>323</v>
      </c>
      <c r="H69" s="192">
        <v>541310170</v>
      </c>
      <c r="I69" s="141" t="str">
        <f t="shared" si="10"/>
        <v>H3</v>
      </c>
      <c r="J69" s="5">
        <f>'Feuille saisie score '!J71</f>
        <v>15</v>
      </c>
      <c r="K69" s="5">
        <f>'Feuille saisie score '!K71</f>
        <v>34</v>
      </c>
      <c r="L69" s="5">
        <f>'Feuille saisie score '!L71</f>
        <v>12</v>
      </c>
      <c r="M69" s="5">
        <f>'Feuille saisie score '!M71</f>
        <v>31</v>
      </c>
      <c r="N69" s="5">
        <f t="shared" si="11"/>
        <v>27</v>
      </c>
      <c r="R69"/>
    </row>
    <row r="70" spans="1:19" ht="16.5" thickBot="1">
      <c r="A70" s="175" t="s">
        <v>92</v>
      </c>
      <c r="B70" s="175" t="s">
        <v>93</v>
      </c>
      <c r="C70" s="5" t="str">
        <f t="shared" si="9"/>
        <v>VIANNAIS Dominique</v>
      </c>
      <c r="D70" s="187" t="s">
        <v>90</v>
      </c>
      <c r="E70" s="142" t="s">
        <v>10</v>
      </c>
      <c r="F70" s="16">
        <f>'joueurs  '!F161</f>
        <v>33.5</v>
      </c>
      <c r="G70" s="86" t="s">
        <v>78</v>
      </c>
      <c r="H70" s="198">
        <v>43140326</v>
      </c>
      <c r="I70" s="141" t="str">
        <f t="shared" si="10"/>
        <v>H3</v>
      </c>
      <c r="J70" s="5">
        <f>'Feuille saisie score '!J161</f>
        <v>10</v>
      </c>
      <c r="K70" s="5">
        <f>'Feuille saisie score '!K161</f>
        <v>40</v>
      </c>
      <c r="L70" s="5">
        <f>'Feuille saisie score '!L161</f>
        <v>5</v>
      </c>
      <c r="M70" s="5">
        <f>'Feuille saisie score '!M161</f>
        <v>34</v>
      </c>
      <c r="N70" s="5">
        <f t="shared" si="11"/>
        <v>15</v>
      </c>
      <c r="P70" s="238"/>
      <c r="Q70" s="238"/>
      <c r="R70" s="238" t="str">
        <f>IF(Q70="","",RANK(Q70,$Q$3:$Q$169,0))</f>
        <v/>
      </c>
    </row>
    <row r="71" spans="1:19" ht="16.5" thickBot="1">
      <c r="A71" s="185" t="s">
        <v>75</v>
      </c>
      <c r="B71" s="185" t="s">
        <v>76</v>
      </c>
      <c r="C71" s="5" t="str">
        <f t="shared" si="9"/>
        <v>WINOGRAD Serge</v>
      </c>
      <c r="D71" s="187" t="s">
        <v>9</v>
      </c>
      <c r="E71" s="142" t="s">
        <v>10</v>
      </c>
      <c r="F71" s="16">
        <f>'joueurs  '!F166</f>
        <v>17.2</v>
      </c>
      <c r="G71" s="86" t="s">
        <v>78</v>
      </c>
      <c r="H71" s="198">
        <v>49810064</v>
      </c>
      <c r="I71" s="141" t="str">
        <f t="shared" si="10"/>
        <v>H2</v>
      </c>
      <c r="J71" s="5">
        <f>'Feuille saisie score '!J166</f>
        <v>11</v>
      </c>
      <c r="K71" s="5">
        <f>'Feuille saisie score '!K166</f>
        <v>24</v>
      </c>
      <c r="L71" s="5">
        <f>'Feuille saisie score '!L166</f>
        <v>10</v>
      </c>
      <c r="M71" s="5">
        <f>'Feuille saisie score '!M166</f>
        <v>25</v>
      </c>
      <c r="N71" s="5">
        <f t="shared" si="11"/>
        <v>21</v>
      </c>
      <c r="P71" s="248" t="str">
        <f>G71</f>
        <v xml:space="preserve">CEAPC </v>
      </c>
      <c r="Q71" s="247">
        <f>'équipe brut H'!T72+'équipe brut F '!T70</f>
        <v>57</v>
      </c>
      <c r="R71" s="244">
        <f>IF(Q71="","",RANK(Q71,$Q$3:$Q$169,0))</f>
        <v>10</v>
      </c>
    </row>
    <row r="72" spans="1:19">
      <c r="A72" s="172" t="s">
        <v>129</v>
      </c>
      <c r="B72" s="172" t="s">
        <v>130</v>
      </c>
      <c r="C72" s="5" t="str">
        <f t="shared" si="9"/>
        <v>BURSON Didier</v>
      </c>
      <c r="D72" s="186" t="s">
        <v>9</v>
      </c>
      <c r="E72" s="143" t="s">
        <v>10</v>
      </c>
      <c r="F72" s="16">
        <f>'joueurs  '!F26</f>
        <v>41.6</v>
      </c>
      <c r="G72" s="32" t="s">
        <v>128</v>
      </c>
      <c r="H72" s="201">
        <v>546096359</v>
      </c>
      <c r="I72" s="141" t="str">
        <f t="shared" si="10"/>
        <v>H3</v>
      </c>
      <c r="J72" s="5">
        <f>'Feuille saisie score '!J26</f>
        <v>2</v>
      </c>
      <c r="K72" s="5">
        <f>'Feuille saisie score '!K26</f>
        <v>18</v>
      </c>
      <c r="L72" s="5">
        <f>'Feuille saisie score '!L26</f>
        <v>6</v>
      </c>
      <c r="M72" s="5">
        <f>'Feuille saisie score '!M26</f>
        <v>34</v>
      </c>
      <c r="N72" s="5">
        <f t="shared" si="11"/>
        <v>8</v>
      </c>
      <c r="P72" s="238"/>
      <c r="Q72" s="238"/>
      <c r="R72" s="238" t="str">
        <f>IF(Q72="","",RANK(Q72,$Q$3:$Q$169,0))</f>
        <v/>
      </c>
    </row>
    <row r="73" spans="1:19" hidden="1">
      <c r="A73" s="172" t="s">
        <v>360</v>
      </c>
      <c r="B73" s="172" t="s">
        <v>361</v>
      </c>
      <c r="C73" s="5" t="str">
        <f t="shared" si="9"/>
        <v>HAGEMAN VALERIE</v>
      </c>
      <c r="D73" s="145" t="s">
        <v>22</v>
      </c>
      <c r="E73" s="145" t="s">
        <v>19</v>
      </c>
      <c r="F73" s="16">
        <f>'joueurs  '!F75</f>
        <v>43.5</v>
      </c>
      <c r="G73" s="89" t="s">
        <v>341</v>
      </c>
      <c r="H73" s="192">
        <v>533591301</v>
      </c>
      <c r="I73" s="141" t="str">
        <f t="shared" si="10"/>
        <v>F2</v>
      </c>
      <c r="J73" s="5">
        <f>'Feuille saisie score '!J75</f>
        <v>5</v>
      </c>
      <c r="K73" s="5">
        <f>'Feuille saisie score '!K75</f>
        <v>39</v>
      </c>
      <c r="L73" s="5">
        <f>'Feuille saisie score '!L75</f>
        <v>10</v>
      </c>
      <c r="M73" s="5">
        <f>'Feuille saisie score '!M75</f>
        <v>38</v>
      </c>
      <c r="N73" s="5">
        <f t="shared" si="11"/>
        <v>15</v>
      </c>
      <c r="R73"/>
    </row>
    <row r="74" spans="1:19">
      <c r="A74" s="172" t="s">
        <v>132</v>
      </c>
      <c r="B74" s="172" t="s">
        <v>133</v>
      </c>
      <c r="C74" s="5" t="str">
        <f t="shared" si="9"/>
        <v>CHAMOUTON Patrick</v>
      </c>
      <c r="D74" s="186" t="s">
        <v>9</v>
      </c>
      <c r="E74" s="143" t="s">
        <v>10</v>
      </c>
      <c r="F74" s="16">
        <f>'joueurs  '!F28</f>
        <v>37</v>
      </c>
      <c r="G74" s="32" t="s">
        <v>128</v>
      </c>
      <c r="H74" s="192">
        <v>533662190</v>
      </c>
      <c r="I74" s="141" t="str">
        <f t="shared" si="10"/>
        <v>H3</v>
      </c>
      <c r="J74" s="5">
        <f>'Feuille saisie score '!J28</f>
        <v>11</v>
      </c>
      <c r="K74" s="5">
        <f>'Feuille saisie score '!K28</f>
        <v>41</v>
      </c>
      <c r="L74" s="5">
        <f>'Feuille saisie score '!L28</f>
        <v>7</v>
      </c>
      <c r="M74" s="5">
        <f>'Feuille saisie score '!M28</f>
        <v>40</v>
      </c>
      <c r="N74" s="5">
        <f t="shared" si="11"/>
        <v>18</v>
      </c>
      <c r="P74" s="238"/>
      <c r="Q74" s="238"/>
      <c r="R74" s="238" t="str">
        <f t="shared" ref="R74:R81" si="12">IF(Q74="","",RANK(Q74,$Q$3:$Q$169,0))</f>
        <v/>
      </c>
    </row>
    <row r="75" spans="1:19" ht="15.75" thickBot="1">
      <c r="A75" s="174" t="s">
        <v>137</v>
      </c>
      <c r="B75" s="174" t="s">
        <v>102</v>
      </c>
      <c r="C75" s="5" t="str">
        <f t="shared" si="9"/>
        <v>PETIOT Jérôme</v>
      </c>
      <c r="D75" s="186" t="s">
        <v>9</v>
      </c>
      <c r="E75" s="143" t="s">
        <v>10</v>
      </c>
      <c r="F75" s="16">
        <f>'joueurs  '!F131</f>
        <v>25.4</v>
      </c>
      <c r="G75" s="32" t="s">
        <v>128</v>
      </c>
      <c r="H75" s="192">
        <v>535805193</v>
      </c>
      <c r="I75" s="141" t="str">
        <f t="shared" si="10"/>
        <v>H3</v>
      </c>
      <c r="J75" s="5">
        <f>'Feuille saisie score '!J131</f>
        <v>7</v>
      </c>
      <c r="K75" s="5">
        <f>'Feuille saisie score '!K131</f>
        <v>19</v>
      </c>
      <c r="L75" s="5">
        <f>'Feuille saisie score '!L131</f>
        <v>5</v>
      </c>
      <c r="M75" s="5">
        <f>'Feuille saisie score '!M131</f>
        <v>20</v>
      </c>
      <c r="N75" s="5">
        <f t="shared" si="11"/>
        <v>12</v>
      </c>
      <c r="P75" s="238"/>
      <c r="Q75" s="238"/>
      <c r="R75" s="238" t="str">
        <f t="shared" si="12"/>
        <v/>
      </c>
    </row>
    <row r="76" spans="1:19" ht="15.75" thickBot="1">
      <c r="A76" s="172" t="s">
        <v>134</v>
      </c>
      <c r="B76" s="172" t="s">
        <v>135</v>
      </c>
      <c r="C76" s="5" t="str">
        <f t="shared" si="9"/>
        <v>TARDY Yanne</v>
      </c>
      <c r="D76" s="186" t="s">
        <v>9</v>
      </c>
      <c r="E76" s="143" t="s">
        <v>10</v>
      </c>
      <c r="F76" s="16">
        <f>'joueurs  '!F156</f>
        <v>30.3</v>
      </c>
      <c r="G76" s="32" t="s">
        <v>128</v>
      </c>
      <c r="H76" s="192">
        <v>525919240</v>
      </c>
      <c r="I76" s="141" t="str">
        <f t="shared" si="10"/>
        <v>H3</v>
      </c>
      <c r="J76" s="5">
        <f>'Feuille saisie score '!J156</f>
        <v>6</v>
      </c>
      <c r="K76" s="5">
        <f>'Feuille saisie score '!K156</f>
        <v>19</v>
      </c>
      <c r="L76" s="5">
        <f>'Feuille saisie score '!L156</f>
        <v>2</v>
      </c>
      <c r="M76" s="5">
        <f>'Feuille saisie score '!M156</f>
        <v>18</v>
      </c>
      <c r="N76" s="5">
        <f t="shared" si="11"/>
        <v>8</v>
      </c>
      <c r="P76" s="282" t="str">
        <f>G76</f>
        <v xml:space="preserve">CEBFC  </v>
      </c>
      <c r="Q76" s="247">
        <f>'équipe brut H'!T78</f>
        <v>18</v>
      </c>
      <c r="R76" s="244">
        <f t="shared" si="12"/>
        <v>23</v>
      </c>
      <c r="S76" s="284" t="s">
        <v>499</v>
      </c>
    </row>
    <row r="77" spans="1:19">
      <c r="A77" s="172" t="s">
        <v>138</v>
      </c>
      <c r="B77" s="172" t="s">
        <v>50</v>
      </c>
      <c r="C77" s="5" t="str">
        <f t="shared" si="9"/>
        <v>BATAILLE Philippe</v>
      </c>
      <c r="D77" s="186" t="s">
        <v>9</v>
      </c>
      <c r="E77" s="144" t="s">
        <v>10</v>
      </c>
      <c r="F77" s="16">
        <f>'joueurs  '!F12</f>
        <v>19.3</v>
      </c>
      <c r="G77" s="35" t="s">
        <v>139</v>
      </c>
      <c r="H77" s="192">
        <v>48652194</v>
      </c>
      <c r="I77" s="141" t="str">
        <f t="shared" si="10"/>
        <v>H2</v>
      </c>
      <c r="J77" s="5">
        <f>'Feuille saisie score '!J12</f>
        <v>10</v>
      </c>
      <c r="K77" s="5">
        <f>'Feuille saisie score '!K12</f>
        <v>23</v>
      </c>
      <c r="L77" s="5">
        <f>'Feuille saisie score '!L12</f>
        <v>19</v>
      </c>
      <c r="M77" s="5">
        <f>'Feuille saisie score '!M12</f>
        <v>33</v>
      </c>
      <c r="N77" s="5">
        <f t="shared" si="11"/>
        <v>29</v>
      </c>
      <c r="P77" s="238"/>
      <c r="Q77" s="238"/>
      <c r="R77" s="238" t="str">
        <f t="shared" si="12"/>
        <v/>
      </c>
    </row>
    <row r="78" spans="1:19">
      <c r="A78" s="172" t="s">
        <v>147</v>
      </c>
      <c r="B78" s="172" t="s">
        <v>99</v>
      </c>
      <c r="C78" s="5" t="str">
        <f t="shared" si="9"/>
        <v>MONOT Pierre</v>
      </c>
      <c r="D78" s="186" t="s">
        <v>9</v>
      </c>
      <c r="E78" s="144" t="s">
        <v>10</v>
      </c>
      <c r="F78" s="16">
        <f>'joueurs  '!F115</f>
        <v>14.7</v>
      </c>
      <c r="G78" s="35" t="s">
        <v>139</v>
      </c>
      <c r="H78" s="192">
        <v>529325357</v>
      </c>
      <c r="I78" s="141" t="str">
        <f t="shared" si="10"/>
        <v>H1</v>
      </c>
      <c r="J78" s="5">
        <f>'Feuille saisie score '!J115</f>
        <v>9</v>
      </c>
      <c r="K78" s="5">
        <f>'Feuille saisie score '!K115</f>
        <v>23</v>
      </c>
      <c r="L78" s="5">
        <f>'Feuille saisie score '!L115</f>
        <v>14</v>
      </c>
      <c r="M78" s="5">
        <f>'Feuille saisie score '!M115</f>
        <v>25</v>
      </c>
      <c r="N78" s="5">
        <f t="shared" si="11"/>
        <v>23</v>
      </c>
      <c r="P78" s="238"/>
      <c r="Q78" s="238"/>
      <c r="R78" s="238" t="str">
        <f t="shared" si="12"/>
        <v/>
      </c>
    </row>
    <row r="79" spans="1:19">
      <c r="A79" s="174" t="s">
        <v>140</v>
      </c>
      <c r="B79" s="174" t="s">
        <v>141</v>
      </c>
      <c r="C79" s="5" t="str">
        <f t="shared" si="9"/>
        <v>MOUNIER Frédéric</v>
      </c>
      <c r="D79" s="186" t="s">
        <v>9</v>
      </c>
      <c r="E79" s="144" t="s">
        <v>10</v>
      </c>
      <c r="F79" s="16">
        <f>'joueurs  '!F120</f>
        <v>14.2</v>
      </c>
      <c r="G79" s="35" t="s">
        <v>139</v>
      </c>
      <c r="H79" s="192">
        <v>510679233</v>
      </c>
      <c r="I79" s="141" t="str">
        <f t="shared" si="10"/>
        <v>H1</v>
      </c>
      <c r="J79" s="5">
        <f>'Feuille saisie score '!J120</f>
        <v>13</v>
      </c>
      <c r="K79" s="5">
        <f>'Feuille saisie score '!K120</f>
        <v>23</v>
      </c>
      <c r="L79" s="5">
        <f>'Feuille saisie score '!L120</f>
        <v>17</v>
      </c>
      <c r="M79" s="5">
        <f>'Feuille saisie score '!M120</f>
        <v>30</v>
      </c>
      <c r="N79" s="5">
        <f t="shared" si="11"/>
        <v>30</v>
      </c>
      <c r="P79" s="238"/>
      <c r="Q79" s="238"/>
      <c r="R79" s="238" t="str">
        <f t="shared" si="12"/>
        <v/>
      </c>
    </row>
    <row r="80" spans="1:19">
      <c r="A80" s="172" t="s">
        <v>142</v>
      </c>
      <c r="B80" s="172" t="s">
        <v>143</v>
      </c>
      <c r="C80" s="5" t="str">
        <f t="shared" si="9"/>
        <v>PAUGAM  Sophie</v>
      </c>
      <c r="D80" s="186" t="s">
        <v>9</v>
      </c>
      <c r="E80" s="145" t="s">
        <v>19</v>
      </c>
      <c r="F80" s="16">
        <f>'joueurs  '!F126</f>
        <v>41.7</v>
      </c>
      <c r="G80" s="35" t="s">
        <v>139</v>
      </c>
      <c r="H80" s="192">
        <v>42327206</v>
      </c>
      <c r="I80" s="141" t="str">
        <f t="shared" si="10"/>
        <v>F2</v>
      </c>
      <c r="J80" s="5">
        <f>'Feuille saisie score '!J126</f>
        <v>12</v>
      </c>
      <c r="K80" s="5">
        <f>'Feuille saisie score '!K126</f>
        <v>46</v>
      </c>
      <c r="L80" s="5">
        <f>'Feuille saisie score '!L126</f>
        <v>8</v>
      </c>
      <c r="M80" s="5">
        <f>'Feuille saisie score '!M126</f>
        <v>32</v>
      </c>
      <c r="N80" s="5">
        <f t="shared" si="11"/>
        <v>20</v>
      </c>
      <c r="P80" s="238"/>
      <c r="Q80" s="238"/>
      <c r="R80" s="238" t="str">
        <f t="shared" si="12"/>
        <v/>
      </c>
    </row>
    <row r="81" spans="1:19" ht="15.75" thickBot="1">
      <c r="A81" s="172" t="s">
        <v>142</v>
      </c>
      <c r="B81" s="172" t="s">
        <v>144</v>
      </c>
      <c r="C81" s="5" t="str">
        <f t="shared" si="9"/>
        <v>PAUGAM Loic</v>
      </c>
      <c r="D81" s="186" t="s">
        <v>9</v>
      </c>
      <c r="E81" s="144" t="s">
        <v>10</v>
      </c>
      <c r="F81" s="16">
        <f>'joueurs  '!F127</f>
        <v>27.2</v>
      </c>
      <c r="G81" s="35" t="s">
        <v>139</v>
      </c>
      <c r="H81" s="192">
        <v>513245099</v>
      </c>
      <c r="I81" s="141" t="str">
        <f t="shared" si="10"/>
        <v>H3</v>
      </c>
      <c r="J81" s="5">
        <f>'Feuille saisie score '!J127</f>
        <v>16</v>
      </c>
      <c r="K81" s="5">
        <f>'Feuille saisie score '!K127</f>
        <v>45</v>
      </c>
      <c r="L81" s="5">
        <f>'Feuille saisie score '!L127</f>
        <v>14</v>
      </c>
      <c r="M81" s="5">
        <f>'Feuille saisie score '!M127</f>
        <v>39</v>
      </c>
      <c r="N81" s="5">
        <f t="shared" si="11"/>
        <v>30</v>
      </c>
      <c r="P81" s="238"/>
      <c r="Q81" s="238"/>
      <c r="R81" s="238" t="str">
        <f t="shared" si="12"/>
        <v/>
      </c>
    </row>
    <row r="82" spans="1:19" ht="15.75" hidden="1" thickBot="1">
      <c r="A82" s="172" t="s">
        <v>411</v>
      </c>
      <c r="B82" s="172" t="s">
        <v>412</v>
      </c>
      <c r="C82" s="5" t="str">
        <f t="shared" si="9"/>
        <v>JACOB sebastien</v>
      </c>
      <c r="D82" s="160" t="s">
        <v>22</v>
      </c>
      <c r="E82" s="160" t="s">
        <v>10</v>
      </c>
      <c r="F82" s="16">
        <f>'joueurs  '!F84</f>
        <v>18.100000000000001</v>
      </c>
      <c r="G82" s="170" t="s">
        <v>410</v>
      </c>
      <c r="H82" s="172">
        <v>45373347</v>
      </c>
      <c r="I82" s="141" t="str">
        <f t="shared" si="10"/>
        <v>H2</v>
      </c>
      <c r="J82" s="5">
        <f>'Feuille saisie score '!J84</f>
        <v>0</v>
      </c>
      <c r="K82" s="5">
        <f>'Feuille saisie score '!K84</f>
        <v>0</v>
      </c>
      <c r="L82" s="5">
        <f>'Feuille saisie score '!L84</f>
        <v>7</v>
      </c>
      <c r="M82" s="5">
        <f>'Feuille saisie score '!M84</f>
        <v>17</v>
      </c>
      <c r="N82" s="5">
        <f t="shared" si="11"/>
        <v>7</v>
      </c>
      <c r="R82"/>
    </row>
    <row r="83" spans="1:19" ht="15.75" thickBot="1">
      <c r="A83" s="172" t="s">
        <v>145</v>
      </c>
      <c r="B83" s="172" t="s">
        <v>146</v>
      </c>
      <c r="C83" s="5" t="str">
        <f t="shared" si="9"/>
        <v>PRAUD Michel</v>
      </c>
      <c r="D83" s="186" t="s">
        <v>9</v>
      </c>
      <c r="E83" s="144" t="s">
        <v>10</v>
      </c>
      <c r="F83" s="16">
        <f>'joueurs  '!F137</f>
        <v>39.6</v>
      </c>
      <c r="G83" s="35" t="s">
        <v>139</v>
      </c>
      <c r="H83" s="196">
        <v>43057034</v>
      </c>
      <c r="I83" s="141" t="str">
        <f t="shared" si="10"/>
        <v>H3</v>
      </c>
      <c r="J83" s="5">
        <f>'Feuille saisie score '!J137</f>
        <v>4</v>
      </c>
      <c r="K83" s="5">
        <f>'Feuille saisie score '!K137</f>
        <v>25</v>
      </c>
      <c r="L83" s="5">
        <f>'Feuille saisie score '!L137</f>
        <v>6</v>
      </c>
      <c r="M83" s="5">
        <f>'Feuille saisie score '!M137</f>
        <v>32</v>
      </c>
      <c r="N83" s="5">
        <f t="shared" si="11"/>
        <v>10</v>
      </c>
      <c r="P83" s="248" t="str">
        <f>G83</f>
        <v xml:space="preserve">CEBPL  </v>
      </c>
      <c r="Q83" s="247">
        <f>'équipe brut H'!T84+'équipe brut F '!T72</f>
        <v>50</v>
      </c>
      <c r="R83" s="244">
        <f t="shared" ref="R83:R92" si="13">IF(Q83="","",RANK(Q83,$Q$3:$Q$169,0))</f>
        <v>12</v>
      </c>
    </row>
    <row r="84" spans="1:19" ht="15.75" thickBot="1">
      <c r="A84" s="172" t="s">
        <v>404</v>
      </c>
      <c r="B84" s="172" t="s">
        <v>405</v>
      </c>
      <c r="C84" s="5" t="str">
        <f t="shared" si="9"/>
        <v>RASANJISON Fleury</v>
      </c>
      <c r="D84" s="186" t="s">
        <v>9</v>
      </c>
      <c r="E84" s="98" t="s">
        <v>10</v>
      </c>
      <c r="F84" s="16">
        <f>'joueurs  '!F140</f>
        <v>14.9</v>
      </c>
      <c r="G84" s="87" t="s">
        <v>406</v>
      </c>
      <c r="H84" s="201">
        <v>534037319</v>
      </c>
      <c r="I84" s="141" t="str">
        <f t="shared" si="10"/>
        <v>H1</v>
      </c>
      <c r="J84" s="5">
        <f>'Feuille saisie score '!J140</f>
        <v>20</v>
      </c>
      <c r="K84" s="5">
        <f>'Feuille saisie score '!K140</f>
        <v>36</v>
      </c>
      <c r="L84" s="5">
        <f>'Feuille saisie score '!L140</f>
        <v>16</v>
      </c>
      <c r="M84" s="5">
        <f>'Feuille saisie score '!M140</f>
        <v>29</v>
      </c>
      <c r="N84" s="5">
        <f t="shared" si="11"/>
        <v>36</v>
      </c>
      <c r="P84" s="282" t="str">
        <f>G84</f>
        <v xml:space="preserve">CECAZ  </v>
      </c>
      <c r="Q84" s="247">
        <f>'équipe brut H'!T85</f>
        <v>36</v>
      </c>
      <c r="R84" s="244">
        <f t="shared" si="13"/>
        <v>18</v>
      </c>
      <c r="S84" s="284" t="s">
        <v>499</v>
      </c>
    </row>
    <row r="85" spans="1:19">
      <c r="A85" s="174" t="s">
        <v>148</v>
      </c>
      <c r="B85" s="174" t="s">
        <v>50</v>
      </c>
      <c r="C85" s="5" t="str">
        <f t="shared" si="9"/>
        <v>BARTHELEMI Philippe</v>
      </c>
      <c r="D85" s="186" t="s">
        <v>9</v>
      </c>
      <c r="E85" s="146" t="s">
        <v>10</v>
      </c>
      <c r="F85" s="16">
        <f>'joueurs  '!F11</f>
        <v>43.1</v>
      </c>
      <c r="G85" s="38" t="s">
        <v>149</v>
      </c>
      <c r="H85" s="192">
        <v>517273355</v>
      </c>
      <c r="I85" s="141" t="str">
        <f t="shared" si="10"/>
        <v>H3</v>
      </c>
      <c r="J85" s="5">
        <f>'Feuille saisie score '!J11</f>
        <v>3</v>
      </c>
      <c r="K85" s="5">
        <f>'Feuille saisie score '!K11</f>
        <v>15</v>
      </c>
      <c r="L85" s="5">
        <f>'Feuille saisie score '!L11</f>
        <v>2</v>
      </c>
      <c r="M85" s="5">
        <f>'Feuille saisie score '!M11</f>
        <v>20</v>
      </c>
      <c r="N85" s="5">
        <f t="shared" si="11"/>
        <v>5</v>
      </c>
      <c r="P85" s="238"/>
      <c r="Q85" s="238"/>
      <c r="R85" s="238" t="str">
        <f t="shared" si="13"/>
        <v/>
      </c>
    </row>
    <row r="86" spans="1:19" ht="15.75" thickBot="1">
      <c r="A86" s="172" t="s">
        <v>151</v>
      </c>
      <c r="B86" s="172" t="s">
        <v>152</v>
      </c>
      <c r="C86" s="5" t="str">
        <f t="shared" si="9"/>
        <v>DAGUIER Robin</v>
      </c>
      <c r="D86" s="186" t="s">
        <v>9</v>
      </c>
      <c r="E86" s="146" t="s">
        <v>10</v>
      </c>
      <c r="F86" s="16">
        <f>'joueurs  '!F41</f>
        <v>33</v>
      </c>
      <c r="G86" s="38" t="s">
        <v>149</v>
      </c>
      <c r="H86" s="192">
        <v>547412200</v>
      </c>
      <c r="I86" s="141" t="str">
        <f t="shared" si="10"/>
        <v>H3</v>
      </c>
      <c r="J86" s="5">
        <f>'Feuille saisie score '!J41</f>
        <v>8</v>
      </c>
      <c r="K86" s="5">
        <f>'Feuille saisie score '!K41</f>
        <v>37</v>
      </c>
      <c r="L86" s="5">
        <f>'Feuille saisie score '!L41</f>
        <v>13</v>
      </c>
      <c r="M86" s="5">
        <f>'Feuille saisie score '!M41</f>
        <v>49</v>
      </c>
      <c r="N86" s="5">
        <f t="shared" si="11"/>
        <v>21</v>
      </c>
      <c r="P86" s="238"/>
      <c r="Q86" s="238"/>
      <c r="R86" s="238" t="str">
        <f t="shared" si="13"/>
        <v/>
      </c>
    </row>
    <row r="87" spans="1:19" ht="15.75" thickBot="1">
      <c r="A87" s="172" t="s">
        <v>150</v>
      </c>
      <c r="B87" s="172" t="s">
        <v>28</v>
      </c>
      <c r="C87" s="5" t="str">
        <f t="shared" si="9"/>
        <v>DENE Gilles</v>
      </c>
      <c r="D87" s="186" t="s">
        <v>9</v>
      </c>
      <c r="E87" s="146" t="s">
        <v>10</v>
      </c>
      <c r="F87" s="16">
        <f>'joueurs  '!F49</f>
        <v>32.1</v>
      </c>
      <c r="G87" s="38" t="s">
        <v>149</v>
      </c>
      <c r="H87" s="192">
        <v>547828182</v>
      </c>
      <c r="I87" s="141" t="str">
        <f t="shared" si="10"/>
        <v>H3</v>
      </c>
      <c r="J87" s="5">
        <f>'Feuille saisie score '!J49</f>
        <v>1</v>
      </c>
      <c r="K87" s="5">
        <f>'Feuille saisie score '!K49</f>
        <v>15</v>
      </c>
      <c r="L87" s="5">
        <f>'Feuille saisie score '!L49</f>
        <v>3</v>
      </c>
      <c r="M87" s="5">
        <f>'Feuille saisie score '!M49</f>
        <v>32</v>
      </c>
      <c r="N87" s="5">
        <f t="shared" si="11"/>
        <v>4</v>
      </c>
      <c r="P87" s="282" t="str">
        <f>G87</f>
        <v xml:space="preserve">CEGC </v>
      </c>
      <c r="Q87" s="247">
        <f>'équipe brut H'!T88</f>
        <v>21</v>
      </c>
      <c r="R87" s="244">
        <f t="shared" si="13"/>
        <v>22</v>
      </c>
      <c r="S87" s="284" t="s">
        <v>499</v>
      </c>
    </row>
    <row r="88" spans="1:19">
      <c r="A88" s="172" t="s">
        <v>229</v>
      </c>
      <c r="B88" s="172" t="s">
        <v>230</v>
      </c>
      <c r="C88" s="5" t="str">
        <f t="shared" si="9"/>
        <v>BENOIT Christine</v>
      </c>
      <c r="D88" s="186" t="s">
        <v>9</v>
      </c>
      <c r="E88" s="62" t="s">
        <v>19</v>
      </c>
      <c r="F88" s="16">
        <f>'joueurs  '!F17</f>
        <v>40</v>
      </c>
      <c r="G88" s="61" t="s">
        <v>228</v>
      </c>
      <c r="H88" s="194">
        <v>522770334</v>
      </c>
      <c r="I88" s="141" t="str">
        <f t="shared" si="10"/>
        <v>F2</v>
      </c>
      <c r="J88" s="5">
        <f>'Feuille saisie score '!J17</f>
        <v>8</v>
      </c>
      <c r="K88" s="5">
        <f>'Feuille saisie score '!K17</f>
        <v>38</v>
      </c>
      <c r="L88" s="5">
        <f>'Feuille saisie score '!L17</f>
        <v>7</v>
      </c>
      <c r="M88" s="5">
        <f>'Feuille saisie score '!M17</f>
        <v>30</v>
      </c>
      <c r="N88" s="5">
        <f t="shared" si="11"/>
        <v>15</v>
      </c>
      <c r="P88" s="238"/>
      <c r="Q88" s="238"/>
      <c r="R88" s="238" t="str">
        <f t="shared" si="13"/>
        <v/>
      </c>
    </row>
    <row r="89" spans="1:19">
      <c r="A89" s="172" t="s">
        <v>240</v>
      </c>
      <c r="B89" s="172" t="s">
        <v>93</v>
      </c>
      <c r="C89" s="5" t="str">
        <f t="shared" si="9"/>
        <v>JOBERT Dominique</v>
      </c>
      <c r="D89" s="186" t="s">
        <v>9</v>
      </c>
      <c r="E89" s="62" t="s">
        <v>10</v>
      </c>
      <c r="F89" s="16">
        <f>'joueurs  '!F85</f>
        <v>31.1</v>
      </c>
      <c r="G89" s="61" t="s">
        <v>228</v>
      </c>
      <c r="H89" s="193">
        <v>517532342</v>
      </c>
      <c r="I89" s="141" t="str">
        <f t="shared" si="10"/>
        <v>H3</v>
      </c>
      <c r="J89" s="5">
        <f>'Feuille saisie score '!J85</f>
        <v>6</v>
      </c>
      <c r="K89" s="5">
        <f>'Feuille saisie score '!K85</f>
        <v>27</v>
      </c>
      <c r="L89" s="5">
        <f>'Feuille saisie score '!L85</f>
        <v>4</v>
      </c>
      <c r="M89" s="5">
        <f>'Feuille saisie score '!M85</f>
        <v>36</v>
      </c>
      <c r="N89" s="5">
        <f t="shared" si="11"/>
        <v>10</v>
      </c>
      <c r="P89" s="238"/>
      <c r="Q89" s="238"/>
      <c r="R89" s="238" t="str">
        <f t="shared" si="13"/>
        <v/>
      </c>
    </row>
    <row r="90" spans="1:19">
      <c r="A90" s="172" t="s">
        <v>233</v>
      </c>
      <c r="B90" s="172" t="s">
        <v>234</v>
      </c>
      <c r="C90" s="5" t="str">
        <f t="shared" ref="C90:C119" si="14">A90&amp;" "&amp;B90</f>
        <v>LOYER Vincent</v>
      </c>
      <c r="D90" s="186" t="s">
        <v>9</v>
      </c>
      <c r="E90" s="62" t="s">
        <v>10</v>
      </c>
      <c r="F90" s="16">
        <f>'joueurs  '!F101</f>
        <v>9.6999999999999993</v>
      </c>
      <c r="G90" s="61" t="s">
        <v>228</v>
      </c>
      <c r="H90" s="193">
        <v>513082292</v>
      </c>
      <c r="I90" s="141" t="str">
        <f t="shared" ref="I90:I119" si="15">IF(E90="H",IF(F90&lt;15.5,"H1",IF(F90&lt;24.5,"H2","H3")),IF(E90="F",IF(F90&lt;24.5,"F1","F2"),""))</f>
        <v>H1</v>
      </c>
      <c r="J90" s="5">
        <f>'Feuille saisie score '!J101</f>
        <v>17</v>
      </c>
      <c r="K90" s="5">
        <f>'Feuille saisie score '!K101</f>
        <v>26</v>
      </c>
      <c r="L90" s="5">
        <f>'Feuille saisie score '!L101</f>
        <v>15</v>
      </c>
      <c r="M90" s="5">
        <f>'Feuille saisie score '!M101</f>
        <v>27</v>
      </c>
      <c r="N90" s="5">
        <f t="shared" ref="N90:N119" si="16">J90+L90</f>
        <v>32</v>
      </c>
      <c r="P90" s="238"/>
      <c r="Q90" s="238"/>
      <c r="R90" s="238" t="str">
        <f t="shared" si="13"/>
        <v/>
      </c>
    </row>
    <row r="91" spans="1:19">
      <c r="A91" s="172" t="s">
        <v>241</v>
      </c>
      <c r="B91" s="172" t="s">
        <v>112</v>
      </c>
      <c r="C91" s="5" t="str">
        <f t="shared" si="14"/>
        <v>LUTTMANN Emmanuel</v>
      </c>
      <c r="D91" s="186" t="s">
        <v>9</v>
      </c>
      <c r="E91" s="62" t="s">
        <v>10</v>
      </c>
      <c r="F91" s="16">
        <f>'joueurs  '!F104</f>
        <v>24.8</v>
      </c>
      <c r="G91" s="61" t="s">
        <v>228</v>
      </c>
      <c r="H91" s="194">
        <v>542250199</v>
      </c>
      <c r="I91" s="141" t="str">
        <f t="shared" si="15"/>
        <v>H3</v>
      </c>
      <c r="J91" s="5">
        <f>'Feuille saisie score '!J104</f>
        <v>8</v>
      </c>
      <c r="K91" s="5">
        <f>'Feuille saisie score '!K104</f>
        <v>29</v>
      </c>
      <c r="L91" s="5">
        <f>'Feuille saisie score '!L104</f>
        <v>11</v>
      </c>
      <c r="M91" s="5">
        <f>'Feuille saisie score '!M104</f>
        <v>30</v>
      </c>
      <c r="N91" s="5">
        <f t="shared" si="16"/>
        <v>19</v>
      </c>
      <c r="P91" s="238"/>
      <c r="Q91" s="238"/>
      <c r="R91" s="238" t="str">
        <f t="shared" si="13"/>
        <v/>
      </c>
    </row>
    <row r="92" spans="1:19">
      <c r="A92" s="172" t="s">
        <v>242</v>
      </c>
      <c r="B92" s="172" t="s">
        <v>166</v>
      </c>
      <c r="C92" s="5" t="str">
        <f t="shared" si="14"/>
        <v>MAGI MICHEL</v>
      </c>
      <c r="D92" s="186" t="s">
        <v>9</v>
      </c>
      <c r="E92" s="62" t="s">
        <v>10</v>
      </c>
      <c r="F92" s="16">
        <f>'joueurs  '!F105</f>
        <v>17.7</v>
      </c>
      <c r="G92" s="61" t="s">
        <v>228</v>
      </c>
      <c r="H92" s="172">
        <v>517331354</v>
      </c>
      <c r="I92" s="141" t="str">
        <f t="shared" si="15"/>
        <v>H2</v>
      </c>
      <c r="J92" s="5">
        <f>'Feuille saisie score '!J105</f>
        <v>15</v>
      </c>
      <c r="K92" s="5">
        <f>'Feuille saisie score '!K105</f>
        <v>29</v>
      </c>
      <c r="L92" s="5">
        <f>'Feuille saisie score '!L105</f>
        <v>8</v>
      </c>
      <c r="M92" s="5">
        <f>'Feuille saisie score '!M105</f>
        <v>21</v>
      </c>
      <c r="N92" s="5">
        <f t="shared" si="16"/>
        <v>23</v>
      </c>
      <c r="P92" s="238"/>
      <c r="Q92" s="238"/>
      <c r="R92" s="238" t="str">
        <f t="shared" si="13"/>
        <v/>
      </c>
    </row>
    <row r="93" spans="1:19" hidden="1">
      <c r="A93" s="172" t="s">
        <v>284</v>
      </c>
      <c r="B93" s="172" t="s">
        <v>346</v>
      </c>
      <c r="C93" s="5" t="str">
        <f t="shared" si="14"/>
        <v>LEFEVRE THIERRY</v>
      </c>
      <c r="D93" s="145" t="s">
        <v>22</v>
      </c>
      <c r="E93" s="145" t="s">
        <v>10</v>
      </c>
      <c r="F93" s="16">
        <f>'joueurs  '!F95</f>
        <v>25.3</v>
      </c>
      <c r="G93" s="89" t="s">
        <v>341</v>
      </c>
      <c r="H93" s="192">
        <v>41214347</v>
      </c>
      <c r="I93" s="141" t="str">
        <f t="shared" si="15"/>
        <v>H3</v>
      </c>
      <c r="J93" s="5">
        <f>'Feuille saisie score '!J95</f>
        <v>11</v>
      </c>
      <c r="K93" s="5">
        <f>'Feuille saisie score '!K95</f>
        <v>28</v>
      </c>
      <c r="L93" s="5">
        <f>'Feuille saisie score '!L95</f>
        <v>13</v>
      </c>
      <c r="M93" s="5">
        <f>'Feuille saisie score '!M95</f>
        <v>37</v>
      </c>
      <c r="N93" s="5">
        <f t="shared" si="16"/>
        <v>24</v>
      </c>
      <c r="R93"/>
    </row>
    <row r="94" spans="1:19">
      <c r="A94" s="172" t="s">
        <v>237</v>
      </c>
      <c r="B94" s="172" t="s">
        <v>238</v>
      </c>
      <c r="C94" s="5" t="str">
        <f t="shared" si="14"/>
        <v>NICOLAS Alain</v>
      </c>
      <c r="D94" s="186" t="s">
        <v>9</v>
      </c>
      <c r="E94" s="62" t="s">
        <v>10</v>
      </c>
      <c r="F94" s="16">
        <f>'joueurs  '!F121</f>
        <v>23.4</v>
      </c>
      <c r="G94" s="61" t="s">
        <v>228</v>
      </c>
      <c r="H94" s="194">
        <v>522005321</v>
      </c>
      <c r="I94" s="141" t="str">
        <f t="shared" si="15"/>
        <v>H2</v>
      </c>
      <c r="J94" s="5">
        <f>'Feuille saisie score '!J121</f>
        <v>12</v>
      </c>
      <c r="K94" s="5">
        <f>'Feuille saisie score '!K121</f>
        <v>31</v>
      </c>
      <c r="L94" s="5">
        <f>'Feuille saisie score '!L121</f>
        <v>4</v>
      </c>
      <c r="M94" s="5">
        <f>'Feuille saisie score '!M121</f>
        <v>20</v>
      </c>
      <c r="N94" s="5">
        <f t="shared" si="16"/>
        <v>16</v>
      </c>
      <c r="P94" s="238"/>
      <c r="Q94" s="238"/>
      <c r="R94" s="238" t="str">
        <f>IF(Q94="","",RANK(Q94,$Q$3:$Q$169,0))</f>
        <v/>
      </c>
    </row>
    <row r="95" spans="1:19" ht="15.75" thickBot="1">
      <c r="A95" s="174" t="s">
        <v>226</v>
      </c>
      <c r="B95" s="174" t="s">
        <v>227</v>
      </c>
      <c r="C95" s="5" t="str">
        <f t="shared" si="14"/>
        <v>ROLLAND Gautier</v>
      </c>
      <c r="D95" s="186" t="s">
        <v>9</v>
      </c>
      <c r="E95" s="62" t="s">
        <v>10</v>
      </c>
      <c r="F95" s="16">
        <f>'joueurs  '!F148</f>
        <v>22.5</v>
      </c>
      <c r="G95" s="61" t="s">
        <v>228</v>
      </c>
      <c r="H95" s="192">
        <v>528886226</v>
      </c>
      <c r="I95" s="141" t="str">
        <f t="shared" si="15"/>
        <v>H2</v>
      </c>
      <c r="J95" s="5">
        <f>'Feuille saisie score '!J148</f>
        <v>15</v>
      </c>
      <c r="K95" s="5">
        <f>'Feuille saisie score '!K148</f>
        <v>32</v>
      </c>
      <c r="L95" s="5">
        <f>'Feuille saisie score '!L148</f>
        <v>13</v>
      </c>
      <c r="M95" s="5">
        <f>'Feuille saisie score '!M148</f>
        <v>31</v>
      </c>
      <c r="N95" s="5">
        <f t="shared" si="16"/>
        <v>28</v>
      </c>
      <c r="P95" s="238"/>
      <c r="Q95" s="238"/>
      <c r="R95" s="238" t="str">
        <f>IF(Q95="","",RANK(Q95,$Q$3:$Q$169,0))</f>
        <v/>
      </c>
    </row>
    <row r="96" spans="1:19" ht="15.75" thickBot="1">
      <c r="A96" s="172" t="s">
        <v>235</v>
      </c>
      <c r="B96" s="172" t="s">
        <v>236</v>
      </c>
      <c r="C96" s="5" t="str">
        <f t="shared" si="14"/>
        <v>ZAHM François</v>
      </c>
      <c r="D96" s="186" t="s">
        <v>9</v>
      </c>
      <c r="E96" s="62" t="s">
        <v>10</v>
      </c>
      <c r="F96" s="16">
        <f>'joueurs  '!F168</f>
        <v>19.399999999999999</v>
      </c>
      <c r="G96" s="61" t="s">
        <v>228</v>
      </c>
      <c r="H96" s="194">
        <v>521625314</v>
      </c>
      <c r="I96" s="141" t="str">
        <f t="shared" si="15"/>
        <v>H2</v>
      </c>
      <c r="J96" s="5">
        <f>'Feuille saisie score '!J168</f>
        <v>12</v>
      </c>
      <c r="K96" s="5">
        <f>'Feuille saisie score '!K168</f>
        <v>27</v>
      </c>
      <c r="L96" s="5">
        <f>'Feuille saisie score '!L168</f>
        <v>10</v>
      </c>
      <c r="M96" s="5">
        <f>'Feuille saisie score '!M168</f>
        <v>27</v>
      </c>
      <c r="N96" s="5">
        <f t="shared" si="16"/>
        <v>22</v>
      </c>
      <c r="P96" s="248" t="str">
        <f>G96</f>
        <v xml:space="preserve">CEGEE  </v>
      </c>
      <c r="Q96" s="247">
        <f>'équipe brut H'!T98+'équipe brut F '!T79</f>
        <v>47</v>
      </c>
      <c r="R96" s="244">
        <f>IF(Q96="","",RANK(Q96,$Q$3:$Q$169,0))</f>
        <v>14</v>
      </c>
    </row>
    <row r="97" spans="1:18">
      <c r="A97" s="172" t="s">
        <v>369</v>
      </c>
      <c r="B97" s="172" t="s">
        <v>370</v>
      </c>
      <c r="C97" s="5" t="str">
        <f t="shared" si="14"/>
        <v>ADAM HUBERT</v>
      </c>
      <c r="D97" s="186" t="s">
        <v>9</v>
      </c>
      <c r="E97" s="156" t="s">
        <v>10</v>
      </c>
      <c r="F97" s="16">
        <f>'joueurs  '!F2</f>
        <v>29.4</v>
      </c>
      <c r="G97" s="90" t="s">
        <v>365</v>
      </c>
      <c r="H97" s="172">
        <v>540498177</v>
      </c>
      <c r="I97" s="141" t="str">
        <f t="shared" si="15"/>
        <v>H3</v>
      </c>
      <c r="J97" s="5">
        <f>'Feuille saisie score '!J2</f>
        <v>9</v>
      </c>
      <c r="K97" s="5">
        <f>'Feuille saisie score '!K2</f>
        <v>32</v>
      </c>
      <c r="L97" s="5">
        <f>'Feuille saisie score '!L2</f>
        <v>15</v>
      </c>
      <c r="M97" s="5">
        <f>'Feuille saisie score '!M2</f>
        <v>39</v>
      </c>
      <c r="N97" s="5">
        <f t="shared" si="16"/>
        <v>24</v>
      </c>
      <c r="P97" s="238"/>
      <c r="Q97" s="238"/>
      <c r="R97" s="238" t="str">
        <f>IF(Q97="","",RANK(Q97,$Q$3:$Q$169,0))</f>
        <v/>
      </c>
    </row>
    <row r="98" spans="1:18" hidden="1">
      <c r="A98" s="172" t="s">
        <v>36</v>
      </c>
      <c r="B98" s="172" t="s">
        <v>37</v>
      </c>
      <c r="C98" s="5" t="str">
        <f t="shared" si="14"/>
        <v>LETHONGSAVARN Vivien</v>
      </c>
      <c r="D98" s="10" t="s">
        <v>22</v>
      </c>
      <c r="E98" s="10" t="s">
        <v>10</v>
      </c>
      <c r="F98" s="16">
        <f>'joueurs  '!F98</f>
        <v>24.3</v>
      </c>
      <c r="G98" s="163" t="s">
        <v>14</v>
      </c>
      <c r="H98" s="192">
        <v>545649245</v>
      </c>
      <c r="I98" s="141" t="str">
        <f t="shared" si="15"/>
        <v>H2</v>
      </c>
      <c r="J98" s="5">
        <f>'Feuille saisie score '!J98</f>
        <v>16</v>
      </c>
      <c r="K98" s="5">
        <f>'Feuille saisie score '!K98</f>
        <v>41</v>
      </c>
      <c r="L98" s="5">
        <f>'Feuille saisie score '!L98</f>
        <v>11</v>
      </c>
      <c r="M98" s="5">
        <f>'Feuille saisie score '!M98</f>
        <v>31</v>
      </c>
      <c r="N98" s="5">
        <f t="shared" si="16"/>
        <v>27</v>
      </c>
      <c r="R98"/>
    </row>
    <row r="99" spans="1:18">
      <c r="A99" s="172" t="s">
        <v>379</v>
      </c>
      <c r="B99" s="172" t="s">
        <v>380</v>
      </c>
      <c r="C99" s="5" t="str">
        <f t="shared" si="14"/>
        <v>DARREAU SEBASTIEN</v>
      </c>
      <c r="D99" s="186" t="s">
        <v>9</v>
      </c>
      <c r="E99" s="156" t="s">
        <v>10</v>
      </c>
      <c r="F99" s="16">
        <f>'joueurs  '!F42</f>
        <v>15.9</v>
      </c>
      <c r="G99" s="90" t="s">
        <v>365</v>
      </c>
      <c r="H99" s="172">
        <v>530108197</v>
      </c>
      <c r="I99" s="141" t="str">
        <f t="shared" si="15"/>
        <v>H2</v>
      </c>
      <c r="J99" s="5">
        <f>'Feuille saisie score '!J42</f>
        <v>21</v>
      </c>
      <c r="K99" s="5">
        <f>'Feuille saisie score '!K42</f>
        <v>35</v>
      </c>
      <c r="L99" s="5">
        <f>'Feuille saisie score '!L42</f>
        <v>21</v>
      </c>
      <c r="M99" s="5">
        <f>'Feuille saisie score '!M42</f>
        <v>38</v>
      </c>
      <c r="N99" s="5">
        <f t="shared" si="16"/>
        <v>42</v>
      </c>
      <c r="P99" s="238"/>
      <c r="Q99" s="238"/>
      <c r="R99" s="238" t="str">
        <f>IF(Q99="","",RANK(Q99,$Q$3:$Q$169,0))</f>
        <v/>
      </c>
    </row>
    <row r="100" spans="1:18">
      <c r="A100" s="172" t="s">
        <v>375</v>
      </c>
      <c r="B100" s="172" t="s">
        <v>376</v>
      </c>
      <c r="C100" s="5" t="str">
        <f t="shared" si="14"/>
        <v>DELAHAYE OLIVIER</v>
      </c>
      <c r="D100" s="186" t="s">
        <v>9</v>
      </c>
      <c r="E100" s="156" t="s">
        <v>10</v>
      </c>
      <c r="F100" s="16">
        <f>'joueurs  '!F45</f>
        <v>19.3</v>
      </c>
      <c r="G100" s="90" t="s">
        <v>365</v>
      </c>
      <c r="H100" s="172">
        <v>521567244</v>
      </c>
      <c r="I100" s="141" t="str">
        <f t="shared" si="15"/>
        <v>H2</v>
      </c>
      <c r="J100" s="5">
        <f>'Feuille saisie score '!J45</f>
        <v>13</v>
      </c>
      <c r="K100" s="5">
        <f>'Feuille saisie score '!K45</f>
        <v>32</v>
      </c>
      <c r="L100" s="5">
        <f>'Feuille saisie score '!L45</f>
        <v>12</v>
      </c>
      <c r="M100" s="5">
        <f>'Feuille saisie score '!M45</f>
        <v>27</v>
      </c>
      <c r="N100" s="5">
        <f t="shared" si="16"/>
        <v>25</v>
      </c>
      <c r="P100" s="238"/>
      <c r="Q100" s="238"/>
      <c r="R100" s="238" t="str">
        <f>IF(Q100="","",RANK(Q100,$Q$3:$Q$169,0))</f>
        <v/>
      </c>
    </row>
    <row r="101" spans="1:18">
      <c r="A101" s="172" t="s">
        <v>373</v>
      </c>
      <c r="B101" s="172" t="s">
        <v>374</v>
      </c>
      <c r="C101" s="5" t="str">
        <f t="shared" si="14"/>
        <v>HOCHIN DIDIER</v>
      </c>
      <c r="D101" s="186" t="s">
        <v>9</v>
      </c>
      <c r="E101" s="156" t="s">
        <v>10</v>
      </c>
      <c r="F101" s="16">
        <f>'joueurs  '!F78</f>
        <v>15.2</v>
      </c>
      <c r="G101" s="90" t="s">
        <v>365</v>
      </c>
      <c r="H101" s="172">
        <v>49513048</v>
      </c>
      <c r="I101" s="141" t="str">
        <f t="shared" si="15"/>
        <v>H1</v>
      </c>
      <c r="J101" s="5">
        <f>'Feuille saisie score '!J78</f>
        <v>10</v>
      </c>
      <c r="K101" s="5">
        <f>'Feuille saisie score '!K78</f>
        <v>19</v>
      </c>
      <c r="L101" s="5">
        <f>'Feuille saisie score '!L78</f>
        <v>18</v>
      </c>
      <c r="M101" s="5">
        <f>'Feuille saisie score '!M78</f>
        <v>32</v>
      </c>
      <c r="N101" s="5">
        <f t="shared" si="16"/>
        <v>28</v>
      </c>
      <c r="P101" s="238"/>
      <c r="Q101" s="238"/>
      <c r="R101" s="238" t="str">
        <f>IF(Q101="","",RANK(Q101,$Q$3:$Q$169,0))</f>
        <v/>
      </c>
    </row>
    <row r="102" spans="1:18" hidden="1">
      <c r="A102" s="172" t="s">
        <v>126</v>
      </c>
      <c r="B102" s="172" t="s">
        <v>127</v>
      </c>
      <c r="C102" s="5" t="str">
        <f t="shared" si="14"/>
        <v>LUCQ Laurent</v>
      </c>
      <c r="D102" s="143" t="s">
        <v>22</v>
      </c>
      <c r="E102" s="143" t="s">
        <v>10</v>
      </c>
      <c r="F102" s="16">
        <f>'joueurs  '!F102</f>
        <v>22.2</v>
      </c>
      <c r="G102" s="32" t="s">
        <v>128</v>
      </c>
      <c r="H102" s="192">
        <v>48143143</v>
      </c>
      <c r="I102" s="141" t="str">
        <f t="shared" si="15"/>
        <v>H2</v>
      </c>
      <c r="J102" s="5">
        <f>'Feuille saisie score '!J102</f>
        <v>11</v>
      </c>
      <c r="K102" s="5">
        <f>'Feuille saisie score '!K102</f>
        <v>28</v>
      </c>
      <c r="L102" s="5">
        <f>'Feuille saisie score '!L102</f>
        <v>7</v>
      </c>
      <c r="M102" s="5">
        <f>'Feuille saisie score '!M102</f>
        <v>26</v>
      </c>
      <c r="N102" s="5">
        <f t="shared" si="16"/>
        <v>18</v>
      </c>
      <c r="R102"/>
    </row>
    <row r="103" spans="1:18">
      <c r="A103" s="172" t="s">
        <v>366</v>
      </c>
      <c r="B103" s="172" t="s">
        <v>367</v>
      </c>
      <c r="C103" s="5" t="str">
        <f t="shared" si="14"/>
        <v>HOUSSIN MARIE CHRISTINE</v>
      </c>
      <c r="D103" s="186" t="s">
        <v>9</v>
      </c>
      <c r="E103" s="156" t="s">
        <v>19</v>
      </c>
      <c r="F103" s="16">
        <f>'joueurs  '!F81</f>
        <v>21.1</v>
      </c>
      <c r="G103" s="90" t="s">
        <v>365</v>
      </c>
      <c r="H103" s="172">
        <v>43662297</v>
      </c>
      <c r="I103" s="141" t="str">
        <f t="shared" si="15"/>
        <v>F1</v>
      </c>
      <c r="J103" s="5">
        <f>'Feuille saisie score '!J81</f>
        <v>16</v>
      </c>
      <c r="K103" s="5">
        <f>'Feuille saisie score '!K81</f>
        <v>34</v>
      </c>
      <c r="L103" s="5">
        <f>'Feuille saisie score '!L81</f>
        <v>9</v>
      </c>
      <c r="M103" s="5">
        <f>'Feuille saisie score '!M81</f>
        <v>25</v>
      </c>
      <c r="N103" s="5">
        <f t="shared" si="16"/>
        <v>25</v>
      </c>
      <c r="P103" s="238"/>
      <c r="Q103" s="238"/>
      <c r="R103" s="238" t="str">
        <f t="shared" ref="R103:R116" si="17">IF(Q103="","",RANK(Q103,$Q$3:$Q$169,0))</f>
        <v/>
      </c>
    </row>
    <row r="104" spans="1:18">
      <c r="A104" s="174" t="s">
        <v>363</v>
      </c>
      <c r="B104" s="174" t="s">
        <v>364</v>
      </c>
      <c r="C104" s="5" t="str">
        <f t="shared" si="14"/>
        <v>VAN LABEKE JULIEN</v>
      </c>
      <c r="D104" s="186" t="s">
        <v>9</v>
      </c>
      <c r="E104" s="156" t="s">
        <v>10</v>
      </c>
      <c r="F104" s="16">
        <f>'joueurs  '!F159</f>
        <v>15.8</v>
      </c>
      <c r="G104" s="90" t="s">
        <v>365</v>
      </c>
      <c r="H104" s="172">
        <v>540404133</v>
      </c>
      <c r="I104" s="141" t="str">
        <f t="shared" si="15"/>
        <v>H2</v>
      </c>
      <c r="J104" s="5">
        <f>'Feuille saisie score '!J159</f>
        <v>11</v>
      </c>
      <c r="K104" s="5">
        <f>'Feuille saisie score '!K159</f>
        <v>23</v>
      </c>
      <c r="L104" s="5">
        <f>'Feuille saisie score '!L159</f>
        <v>14</v>
      </c>
      <c r="M104" s="5">
        <f>'Feuille saisie score '!M159</f>
        <v>27</v>
      </c>
      <c r="N104" s="5">
        <f t="shared" si="16"/>
        <v>25</v>
      </c>
      <c r="P104" s="238"/>
      <c r="Q104" s="238"/>
      <c r="R104" s="238" t="str">
        <f t="shared" si="17"/>
        <v/>
      </c>
    </row>
    <row r="105" spans="1:18" ht="15.75" thickBot="1">
      <c r="A105" s="172" t="s">
        <v>368</v>
      </c>
      <c r="B105" s="172" t="s">
        <v>268</v>
      </c>
      <c r="C105" s="5" t="str">
        <f t="shared" si="14"/>
        <v>VELU SYLVAIN</v>
      </c>
      <c r="D105" s="186" t="s">
        <v>9</v>
      </c>
      <c r="E105" s="156" t="s">
        <v>10</v>
      </c>
      <c r="F105" s="16">
        <f>'joueurs  '!F160</f>
        <v>19.3</v>
      </c>
      <c r="G105" s="90" t="s">
        <v>365</v>
      </c>
      <c r="H105" s="172">
        <v>516766253</v>
      </c>
      <c r="I105" s="141" t="str">
        <f t="shared" si="15"/>
        <v>H2</v>
      </c>
      <c r="J105" s="5">
        <f>'Feuille saisie score '!J160</f>
        <v>5</v>
      </c>
      <c r="K105" s="5">
        <f>'Feuille saisie score '!K160</f>
        <v>18</v>
      </c>
      <c r="L105" s="5">
        <f>'Feuille saisie score '!L160</f>
        <v>9</v>
      </c>
      <c r="M105" s="5">
        <f>'Feuille saisie score '!M160</f>
        <v>27</v>
      </c>
      <c r="N105" s="5">
        <f t="shared" si="16"/>
        <v>14</v>
      </c>
      <c r="P105" s="238"/>
      <c r="Q105" s="238"/>
      <c r="R105" s="238" t="str">
        <f t="shared" si="17"/>
        <v/>
      </c>
    </row>
    <row r="106" spans="1:18" ht="15.75" thickBot="1">
      <c r="A106" s="172" t="s">
        <v>371</v>
      </c>
      <c r="B106" s="172" t="s">
        <v>372</v>
      </c>
      <c r="C106" s="5" t="str">
        <f t="shared" si="14"/>
        <v>VINSSIAT JEAN PAUL</v>
      </c>
      <c r="D106" s="186" t="s">
        <v>9</v>
      </c>
      <c r="E106" s="156" t="s">
        <v>10</v>
      </c>
      <c r="F106" s="16">
        <f>'joueurs  '!F163</f>
        <v>29.4</v>
      </c>
      <c r="G106" s="90" t="s">
        <v>365</v>
      </c>
      <c r="H106" s="172">
        <v>42577182</v>
      </c>
      <c r="I106" s="141" t="str">
        <f t="shared" si="15"/>
        <v>H3</v>
      </c>
      <c r="J106" s="5">
        <f>'Feuille saisie score '!J163</f>
        <v>3</v>
      </c>
      <c r="K106" s="5">
        <f>'Feuille saisie score '!K163</f>
        <v>20</v>
      </c>
      <c r="L106" s="5">
        <f>'Feuille saisie score '!L163</f>
        <v>8</v>
      </c>
      <c r="M106" s="5">
        <f>'Feuille saisie score '!M163</f>
        <v>32</v>
      </c>
      <c r="N106" s="5">
        <f t="shared" si="16"/>
        <v>11</v>
      </c>
      <c r="P106" s="248" t="str">
        <f>G106</f>
        <v xml:space="preserve">CEHDF  </v>
      </c>
      <c r="Q106" s="247">
        <f>'équipe brut H'!T106+'équipe brut F '!T93</f>
        <v>75</v>
      </c>
      <c r="R106" s="244">
        <f t="shared" si="17"/>
        <v>3</v>
      </c>
    </row>
    <row r="107" spans="1:18">
      <c r="A107" s="172" t="s">
        <v>25</v>
      </c>
      <c r="B107" s="172" t="s">
        <v>26</v>
      </c>
      <c r="C107" s="5" t="str">
        <f t="shared" si="14"/>
        <v>BAUDIN Anne</v>
      </c>
      <c r="D107" s="186" t="s">
        <v>9</v>
      </c>
      <c r="E107" s="10" t="s">
        <v>19</v>
      </c>
      <c r="F107" s="16">
        <f>'joueurs  '!F13</f>
        <v>11.2</v>
      </c>
      <c r="G107" s="163" t="s">
        <v>14</v>
      </c>
      <c r="H107" s="196" t="s">
        <v>27</v>
      </c>
      <c r="I107" s="141" t="str">
        <f t="shared" si="15"/>
        <v>F1</v>
      </c>
      <c r="J107" s="5">
        <f>'Feuille saisie score '!J13</f>
        <v>24</v>
      </c>
      <c r="K107" s="5">
        <f>'Feuille saisie score '!K13</f>
        <v>39</v>
      </c>
      <c r="L107" s="5">
        <f>'Feuille saisie score '!L13</f>
        <v>25</v>
      </c>
      <c r="M107" s="5">
        <f>'Feuille saisie score '!M13</f>
        <v>39</v>
      </c>
      <c r="N107" s="5">
        <f t="shared" si="16"/>
        <v>49</v>
      </c>
      <c r="P107" s="238"/>
      <c r="Q107" s="238"/>
      <c r="R107" s="238" t="str">
        <f t="shared" si="17"/>
        <v/>
      </c>
    </row>
    <row r="108" spans="1:18">
      <c r="A108" s="172" t="s">
        <v>53</v>
      </c>
      <c r="B108" s="172" t="s">
        <v>54</v>
      </c>
      <c r="C108" s="5" t="str">
        <f t="shared" si="14"/>
        <v>BOUSSELET Bertrand</v>
      </c>
      <c r="D108" s="186" t="s">
        <v>9</v>
      </c>
      <c r="E108" s="10" t="s">
        <v>10</v>
      </c>
      <c r="F108" s="16">
        <f>'joueurs  '!F23</f>
        <v>15.5</v>
      </c>
      <c r="G108" s="163" t="s">
        <v>14</v>
      </c>
      <c r="H108" s="192">
        <v>3837290</v>
      </c>
      <c r="I108" s="141" t="str">
        <f t="shared" si="15"/>
        <v>H2</v>
      </c>
      <c r="J108" s="5">
        <f>'Feuille saisie score '!J23</f>
        <v>8</v>
      </c>
      <c r="K108" s="5">
        <f>'Feuille saisie score '!K23</f>
        <v>20</v>
      </c>
      <c r="L108" s="5">
        <f>'Feuille saisie score '!L23</f>
        <v>15</v>
      </c>
      <c r="M108" s="5">
        <f>'Feuille saisie score '!M23</f>
        <v>31</v>
      </c>
      <c r="N108" s="5">
        <f t="shared" si="16"/>
        <v>23</v>
      </c>
      <c r="P108" s="238"/>
      <c r="Q108" s="238"/>
      <c r="R108" s="238" t="str">
        <f t="shared" si="17"/>
        <v/>
      </c>
    </row>
    <row r="109" spans="1:18">
      <c r="A109" s="172" t="s">
        <v>15</v>
      </c>
      <c r="B109" s="172" t="s">
        <v>16</v>
      </c>
      <c r="C109" s="5" t="str">
        <f t="shared" si="14"/>
        <v>BRKIC Alexandre</v>
      </c>
      <c r="D109" s="186" t="s">
        <v>9</v>
      </c>
      <c r="E109" s="10" t="s">
        <v>10</v>
      </c>
      <c r="F109" s="16">
        <f>'joueurs  '!F25</f>
        <v>19</v>
      </c>
      <c r="G109" s="163" t="s">
        <v>14</v>
      </c>
      <c r="H109" s="196">
        <v>48647147</v>
      </c>
      <c r="I109" s="141" t="str">
        <f t="shared" si="15"/>
        <v>H2</v>
      </c>
      <c r="J109" s="5">
        <f>'Feuille saisie score '!J25</f>
        <v>18</v>
      </c>
      <c r="K109" s="5">
        <f>'Feuille saisie score '!K25</f>
        <v>34</v>
      </c>
      <c r="L109" s="5">
        <f>'Feuille saisie score '!L25</f>
        <v>12</v>
      </c>
      <c r="M109" s="5">
        <f>'Feuille saisie score '!M25</f>
        <v>26</v>
      </c>
      <c r="N109" s="5">
        <f t="shared" si="16"/>
        <v>30</v>
      </c>
      <c r="P109" s="238"/>
      <c r="Q109" s="238"/>
      <c r="R109" s="238" t="str">
        <f t="shared" si="17"/>
        <v/>
      </c>
    </row>
    <row r="110" spans="1:18">
      <c r="A110" s="172" t="s">
        <v>55</v>
      </c>
      <c r="B110" s="172" t="s">
        <v>56</v>
      </c>
      <c r="C110" s="5" t="str">
        <f t="shared" si="14"/>
        <v>CHENOUNA  Rachel</v>
      </c>
      <c r="D110" s="186" t="s">
        <v>9</v>
      </c>
      <c r="E110" s="10" t="s">
        <v>19</v>
      </c>
      <c r="F110" s="16">
        <f>'joueurs  '!F29</f>
        <v>40.4</v>
      </c>
      <c r="G110" s="163" t="s">
        <v>14</v>
      </c>
      <c r="H110" s="192">
        <v>42104315</v>
      </c>
      <c r="I110" s="141" t="str">
        <f t="shared" si="15"/>
        <v>F2</v>
      </c>
      <c r="J110" s="5">
        <f>'Feuille saisie score '!J29</f>
        <v>4</v>
      </c>
      <c r="K110" s="5">
        <f>'Feuille saisie score '!K29</f>
        <v>27</v>
      </c>
      <c r="L110" s="5">
        <f>'Feuille saisie score '!L29</f>
        <v>5</v>
      </c>
      <c r="M110" s="5">
        <f>'Feuille saisie score '!M29</f>
        <v>22</v>
      </c>
      <c r="N110" s="5">
        <f t="shared" si="16"/>
        <v>9</v>
      </c>
      <c r="P110" s="238"/>
      <c r="Q110" s="238"/>
      <c r="R110" s="238" t="str">
        <f t="shared" si="17"/>
        <v/>
      </c>
    </row>
    <row r="111" spans="1:18">
      <c r="A111" s="172" t="s">
        <v>41</v>
      </c>
      <c r="B111" s="172" t="s">
        <v>42</v>
      </c>
      <c r="C111" s="5" t="str">
        <f t="shared" si="14"/>
        <v>CHUSSEAU Cedric</v>
      </c>
      <c r="D111" s="186" t="s">
        <v>9</v>
      </c>
      <c r="E111" s="10" t="s">
        <v>10</v>
      </c>
      <c r="F111" s="16">
        <f>'joueurs  '!F31</f>
        <v>21.6</v>
      </c>
      <c r="G111" s="163" t="s">
        <v>14</v>
      </c>
      <c r="H111" s="192">
        <v>42078247</v>
      </c>
      <c r="I111" s="141" t="str">
        <f t="shared" si="15"/>
        <v>H2</v>
      </c>
      <c r="J111" s="5">
        <f>'Feuille saisie score '!J31</f>
        <v>13</v>
      </c>
      <c r="K111" s="5">
        <f>'Feuille saisie score '!K31</f>
        <v>31</v>
      </c>
      <c r="L111" s="5">
        <f>'Feuille saisie score '!L31</f>
        <v>13</v>
      </c>
      <c r="M111" s="5">
        <f>'Feuille saisie score '!M31</f>
        <v>31</v>
      </c>
      <c r="N111" s="5">
        <f t="shared" si="16"/>
        <v>26</v>
      </c>
      <c r="P111" s="238"/>
      <c r="Q111" s="238"/>
      <c r="R111" s="238" t="str">
        <f t="shared" si="17"/>
        <v/>
      </c>
    </row>
    <row r="112" spans="1:18">
      <c r="A112" s="172" t="s">
        <v>12</v>
      </c>
      <c r="B112" s="172" t="s">
        <v>13</v>
      </c>
      <c r="C112" s="5" t="str">
        <f t="shared" si="14"/>
        <v>DA COSTA Daniel</v>
      </c>
      <c r="D112" s="186" t="s">
        <v>9</v>
      </c>
      <c r="E112" s="10" t="s">
        <v>10</v>
      </c>
      <c r="F112" s="16">
        <f>'joueurs  '!F40</f>
        <v>22.6</v>
      </c>
      <c r="G112" s="163" t="s">
        <v>14</v>
      </c>
      <c r="H112" s="192">
        <v>3545300</v>
      </c>
      <c r="I112" s="141" t="str">
        <f t="shared" si="15"/>
        <v>H2</v>
      </c>
      <c r="J112" s="5">
        <f>'Feuille saisie score '!J40</f>
        <v>22</v>
      </c>
      <c r="K112" s="5">
        <f>'Feuille saisie score '!K40</f>
        <v>44</v>
      </c>
      <c r="L112" s="5">
        <f>'Feuille saisie score '!L40</f>
        <v>18</v>
      </c>
      <c r="M112" s="5">
        <f>'Feuille saisie score '!M40</f>
        <v>41</v>
      </c>
      <c r="N112" s="5">
        <f t="shared" si="16"/>
        <v>40</v>
      </c>
      <c r="P112" s="238"/>
      <c r="Q112" s="238"/>
      <c r="R112" s="238" t="str">
        <f t="shared" si="17"/>
        <v/>
      </c>
    </row>
    <row r="113" spans="1:18">
      <c r="A113" s="172" t="s">
        <v>17</v>
      </c>
      <c r="B113" s="172" t="s">
        <v>18</v>
      </c>
      <c r="C113" s="5" t="str">
        <f t="shared" si="14"/>
        <v>FOUASSEAU-QUERBES Pascale</v>
      </c>
      <c r="D113" s="186" t="s">
        <v>9</v>
      </c>
      <c r="E113" s="10" t="s">
        <v>19</v>
      </c>
      <c r="F113" s="16">
        <f>'joueurs  '!F62</f>
        <v>54</v>
      </c>
      <c r="G113" s="163" t="s">
        <v>14</v>
      </c>
      <c r="H113" s="196">
        <v>44444355</v>
      </c>
      <c r="I113" s="141" t="str">
        <f t="shared" si="15"/>
        <v>F2</v>
      </c>
      <c r="J113" s="5">
        <f>'Feuille saisie score '!J62</f>
        <v>0</v>
      </c>
      <c r="K113" s="5">
        <f>'Feuille saisie score '!K62</f>
        <v>15</v>
      </c>
      <c r="L113" s="5">
        <f>'Feuille saisie score '!L62</f>
        <v>0</v>
      </c>
      <c r="M113" s="5">
        <f>'Feuille saisie score '!M62</f>
        <v>5</v>
      </c>
      <c r="N113" s="5">
        <f t="shared" si="16"/>
        <v>0</v>
      </c>
      <c r="P113" s="238"/>
      <c r="Q113" s="238"/>
      <c r="R113" s="238" t="str">
        <f t="shared" si="17"/>
        <v/>
      </c>
    </row>
    <row r="114" spans="1:18">
      <c r="A114" s="172" t="s">
        <v>49</v>
      </c>
      <c r="B114" s="172" t="s">
        <v>50</v>
      </c>
      <c r="C114" s="5" t="str">
        <f t="shared" si="14"/>
        <v>GONDOLE Philippe</v>
      </c>
      <c r="D114" s="186" t="s">
        <v>9</v>
      </c>
      <c r="E114" s="10" t="s">
        <v>10</v>
      </c>
      <c r="F114" s="16">
        <f>'joueurs  '!F69</f>
        <v>19</v>
      </c>
      <c r="G114" s="163" t="s">
        <v>14</v>
      </c>
      <c r="H114" s="192">
        <v>541526116</v>
      </c>
      <c r="I114" s="141" t="str">
        <f t="shared" si="15"/>
        <v>H2</v>
      </c>
      <c r="J114" s="5">
        <f>'Feuille saisie score '!J69</f>
        <v>12</v>
      </c>
      <c r="K114" s="5">
        <f>'Feuille saisie score '!K69</f>
        <v>31</v>
      </c>
      <c r="L114" s="5">
        <f>'Feuille saisie score '!L69</f>
        <v>0</v>
      </c>
      <c r="M114" s="5">
        <f>'Feuille saisie score '!M69</f>
        <v>0</v>
      </c>
      <c r="N114" s="5">
        <f t="shared" si="16"/>
        <v>12</v>
      </c>
      <c r="P114" s="238"/>
      <c r="Q114" s="238"/>
      <c r="R114" s="238" t="str">
        <f t="shared" si="17"/>
        <v/>
      </c>
    </row>
    <row r="115" spans="1:18">
      <c r="A115" s="172" t="s">
        <v>29</v>
      </c>
      <c r="B115" s="172" t="s">
        <v>30</v>
      </c>
      <c r="C115" s="5" t="str">
        <f t="shared" si="14"/>
        <v>ILLIVI Sylvain</v>
      </c>
      <c r="D115" s="186" t="s">
        <v>9</v>
      </c>
      <c r="E115" s="10" t="s">
        <v>10</v>
      </c>
      <c r="F115" s="16">
        <f>'joueurs  '!F83</f>
        <v>33.200000000000003</v>
      </c>
      <c r="G115" s="163" t="s">
        <v>14</v>
      </c>
      <c r="H115" s="192" t="s">
        <v>31</v>
      </c>
      <c r="I115" s="141" t="str">
        <f t="shared" si="15"/>
        <v>H3</v>
      </c>
      <c r="J115" s="5">
        <f>'Feuille saisie score '!J83</f>
        <v>7</v>
      </c>
      <c r="K115" s="5">
        <f>'Feuille saisie score '!K83</f>
        <v>27</v>
      </c>
      <c r="L115" s="5">
        <f>'Feuille saisie score '!L83</f>
        <v>5</v>
      </c>
      <c r="M115" s="5">
        <f>'Feuille saisie score '!M83</f>
        <v>31</v>
      </c>
      <c r="N115" s="5">
        <f t="shared" si="16"/>
        <v>12</v>
      </c>
      <c r="P115" s="238"/>
      <c r="Q115" s="238"/>
      <c r="R115" s="238" t="str">
        <f t="shared" si="17"/>
        <v/>
      </c>
    </row>
    <row r="116" spans="1:18">
      <c r="A116" s="172" t="s">
        <v>47</v>
      </c>
      <c r="B116" s="172" t="s">
        <v>48</v>
      </c>
      <c r="C116" s="5" t="str">
        <f t="shared" si="14"/>
        <v>LAMBILLON Sebastien</v>
      </c>
      <c r="D116" s="186" t="s">
        <v>9</v>
      </c>
      <c r="E116" s="10" t="s">
        <v>10</v>
      </c>
      <c r="F116" s="16">
        <f>'joueurs  '!F89</f>
        <v>17.600000000000001</v>
      </c>
      <c r="G116" s="163" t="s">
        <v>14</v>
      </c>
      <c r="H116" s="192">
        <v>512042032</v>
      </c>
      <c r="I116" s="141" t="str">
        <f t="shared" si="15"/>
        <v>H2</v>
      </c>
      <c r="J116" s="5">
        <f>'Feuille saisie score '!J89</f>
        <v>8</v>
      </c>
      <c r="K116" s="5">
        <f>'Feuille saisie score '!K89</f>
        <v>24</v>
      </c>
      <c r="L116" s="5">
        <f>'Feuille saisie score '!L89</f>
        <v>14</v>
      </c>
      <c r="M116" s="5">
        <f>'Feuille saisie score '!M89</f>
        <v>28</v>
      </c>
      <c r="N116" s="5">
        <f t="shared" si="16"/>
        <v>22</v>
      </c>
      <c r="P116" s="238"/>
      <c r="Q116" s="238"/>
      <c r="R116" s="238" t="str">
        <f t="shared" si="17"/>
        <v/>
      </c>
    </row>
    <row r="117" spans="1:18" hidden="1">
      <c r="A117" s="172" t="s">
        <v>387</v>
      </c>
      <c r="B117" s="172" t="s">
        <v>388</v>
      </c>
      <c r="C117" s="5" t="str">
        <f t="shared" si="14"/>
        <v>MORFIN ALAIN</v>
      </c>
      <c r="D117" s="157" t="s">
        <v>22</v>
      </c>
      <c r="E117" s="157" t="s">
        <v>10</v>
      </c>
      <c r="F117" s="16">
        <f>'joueurs  '!F117</f>
        <v>18.2</v>
      </c>
      <c r="G117" s="169" t="s">
        <v>384</v>
      </c>
      <c r="H117" s="197" t="s">
        <v>389</v>
      </c>
      <c r="I117" s="141" t="str">
        <f t="shared" si="15"/>
        <v>H2</v>
      </c>
      <c r="J117" s="5">
        <f>'Feuille saisie score '!J117</f>
        <v>14</v>
      </c>
      <c r="K117" s="5">
        <f>'Feuille saisie score '!K117</f>
        <v>31</v>
      </c>
      <c r="L117" s="5">
        <f>'Feuille saisie score '!L117</f>
        <v>20</v>
      </c>
      <c r="M117" s="5">
        <f>'Feuille saisie score '!M117</f>
        <v>40</v>
      </c>
      <c r="N117" s="5">
        <f t="shared" si="16"/>
        <v>34</v>
      </c>
      <c r="R117"/>
    </row>
    <row r="118" spans="1:18">
      <c r="A118" s="172" t="s">
        <v>38</v>
      </c>
      <c r="B118" s="172" t="s">
        <v>39</v>
      </c>
      <c r="C118" s="5" t="str">
        <f t="shared" si="14"/>
        <v>LE DRU Jean-Jacques</v>
      </c>
      <c r="D118" s="186" t="s">
        <v>9</v>
      </c>
      <c r="E118" s="10" t="s">
        <v>10</v>
      </c>
      <c r="F118" s="16">
        <f>'joueurs  '!F92</f>
        <v>23.3</v>
      </c>
      <c r="G118" s="163" t="s">
        <v>14</v>
      </c>
      <c r="H118" s="192">
        <v>520138218</v>
      </c>
      <c r="I118" s="141" t="str">
        <f t="shared" si="15"/>
        <v>H2</v>
      </c>
      <c r="J118" s="5">
        <f>'Feuille saisie score '!J92</f>
        <v>12</v>
      </c>
      <c r="K118" s="5">
        <f>'Feuille saisie score '!K92</f>
        <v>29</v>
      </c>
      <c r="L118" s="5">
        <f>'Feuille saisie score '!L92</f>
        <v>9</v>
      </c>
      <c r="M118" s="5">
        <f>'Feuille saisie score '!M92</f>
        <v>31</v>
      </c>
      <c r="N118" s="5">
        <f t="shared" si="16"/>
        <v>21</v>
      </c>
      <c r="P118" s="238"/>
      <c r="Q118" s="238"/>
      <c r="R118" s="238" t="str">
        <f>IF(Q118="","",RANK(Q118,$Q$3:$Q$169,0))</f>
        <v/>
      </c>
    </row>
    <row r="119" spans="1:18">
      <c r="A119" s="172" t="s">
        <v>40</v>
      </c>
      <c r="B119" s="172" t="s">
        <v>16</v>
      </c>
      <c r="C119" s="5" t="str">
        <f t="shared" si="14"/>
        <v>LECLERCQ Alexandre</v>
      </c>
      <c r="D119" s="186" t="s">
        <v>9</v>
      </c>
      <c r="E119" s="10" t="s">
        <v>10</v>
      </c>
      <c r="F119" s="16">
        <f>'joueurs  '!F93</f>
        <v>29.9</v>
      </c>
      <c r="G119" s="163" t="s">
        <v>14</v>
      </c>
      <c r="H119" s="192">
        <v>512643053</v>
      </c>
      <c r="I119" s="141" t="str">
        <f t="shared" si="15"/>
        <v>H3</v>
      </c>
      <c r="J119" s="5">
        <f>'Feuille saisie score '!J93</f>
        <v>14</v>
      </c>
      <c r="K119" s="5">
        <f>'Feuille saisie score '!K93</f>
        <v>41</v>
      </c>
      <c r="L119" s="5">
        <f>'Feuille saisie score '!L93</f>
        <v>22</v>
      </c>
      <c r="M119" s="5">
        <f>'Feuille saisie score '!M93</f>
        <v>51</v>
      </c>
      <c r="N119" s="5">
        <f t="shared" si="16"/>
        <v>36</v>
      </c>
      <c r="P119" s="238"/>
      <c r="Q119" s="238"/>
      <c r="R119" s="238" t="str">
        <f>IF(Q119="","",RANK(Q119,$Q$3:$Q$169,0))</f>
        <v/>
      </c>
    </row>
    <row r="120" spans="1:18">
      <c r="A120" s="172" t="s">
        <v>34</v>
      </c>
      <c r="B120" s="172" t="s">
        <v>35</v>
      </c>
      <c r="C120" s="5" t="str">
        <f t="shared" ref="C120:C149" si="18">A120&amp;" "&amp;B120</f>
        <v>MEDENOUVO Rolic</v>
      </c>
      <c r="D120" s="186" t="s">
        <v>9</v>
      </c>
      <c r="E120" s="10" t="s">
        <v>10</v>
      </c>
      <c r="F120" s="16">
        <f>'joueurs  '!F111</f>
        <v>26.1</v>
      </c>
      <c r="G120" s="163" t="s">
        <v>14</v>
      </c>
      <c r="H120" s="192">
        <v>514651344</v>
      </c>
      <c r="I120" s="141" t="str">
        <f t="shared" ref="I120:I149" si="19">IF(E120="H",IF(F120&lt;15.5,"H1",IF(F120&lt;24.5,"H2","H3")),IF(E120="F",IF(F120&lt;24.5,"F1","F2"),""))</f>
        <v>H3</v>
      </c>
      <c r="J120" s="5">
        <f>'Feuille saisie score '!J111</f>
        <v>10</v>
      </c>
      <c r="K120" s="5">
        <f>'Feuille saisie score '!K111</f>
        <v>32</v>
      </c>
      <c r="L120" s="5">
        <f>'Feuille saisie score '!L111</f>
        <v>15</v>
      </c>
      <c r="M120" s="5">
        <f>'Feuille saisie score '!M111</f>
        <v>42</v>
      </c>
      <c r="N120" s="5">
        <f t="shared" ref="N120:N149" si="20">J120+L120</f>
        <v>25</v>
      </c>
      <c r="P120" s="238"/>
      <c r="Q120" s="238"/>
      <c r="R120" s="238" t="str">
        <f>IF(Q120="","",RANK(Q120,$Q$3:$Q$169,0))</f>
        <v/>
      </c>
    </row>
    <row r="121" spans="1:18" ht="15.75" thickBot="1">
      <c r="A121" s="172" t="s">
        <v>51</v>
      </c>
      <c r="B121" s="172" t="s">
        <v>52</v>
      </c>
      <c r="C121" s="5" t="str">
        <f t="shared" si="18"/>
        <v>MOSTEFAI Jean-claude</v>
      </c>
      <c r="D121" s="186" t="s">
        <v>9</v>
      </c>
      <c r="E121" s="10" t="s">
        <v>10</v>
      </c>
      <c r="F121" s="16">
        <f>'joueurs  '!F119</f>
        <v>27</v>
      </c>
      <c r="G121" s="163" t="s">
        <v>14</v>
      </c>
      <c r="H121" s="192">
        <v>531707074</v>
      </c>
      <c r="I121" s="141" t="str">
        <f t="shared" si="19"/>
        <v>H3</v>
      </c>
      <c r="J121" s="5">
        <f>'Feuille saisie score '!J119</f>
        <v>11</v>
      </c>
      <c r="K121" s="5">
        <f>'Feuille saisie score '!K119</f>
        <v>33</v>
      </c>
      <c r="L121" s="5">
        <f>'Feuille saisie score '!L119</f>
        <v>9</v>
      </c>
      <c r="M121" s="5">
        <f>'Feuille saisie score '!M119</f>
        <v>32</v>
      </c>
      <c r="N121" s="5">
        <f t="shared" si="20"/>
        <v>20</v>
      </c>
      <c r="P121" s="238"/>
      <c r="Q121" s="238"/>
      <c r="R121" s="238" t="str">
        <f>IF(Q121="","",RANK(Q121,$Q$3:$Q$169,0))</f>
        <v/>
      </c>
    </row>
    <row r="122" spans="1:18" ht="15.75" thickBot="1">
      <c r="A122" s="172" t="s">
        <v>43</v>
      </c>
      <c r="B122" s="172" t="s">
        <v>44</v>
      </c>
      <c r="C122" s="5" t="str">
        <f t="shared" si="18"/>
        <v>SAINT-ETIENNE Fabrice</v>
      </c>
      <c r="D122" s="186" t="s">
        <v>9</v>
      </c>
      <c r="E122" s="10" t="s">
        <v>10</v>
      </c>
      <c r="F122" s="16">
        <f>'joueurs  '!F150</f>
        <v>45.1</v>
      </c>
      <c r="G122" s="163" t="s">
        <v>14</v>
      </c>
      <c r="H122" s="192">
        <v>47460374</v>
      </c>
      <c r="I122" s="141" t="str">
        <f t="shared" si="19"/>
        <v>H3</v>
      </c>
      <c r="J122" s="5">
        <f>'Feuille saisie score '!J150</f>
        <v>8</v>
      </c>
      <c r="K122" s="5">
        <f>'Feuille saisie score '!K150</f>
        <v>28</v>
      </c>
      <c r="L122" s="5">
        <f>'Feuille saisie score '!L150</f>
        <v>4</v>
      </c>
      <c r="M122" s="5">
        <f>'Feuille saisie score '!M150</f>
        <v>37</v>
      </c>
      <c r="N122" s="5">
        <f t="shared" si="20"/>
        <v>12</v>
      </c>
      <c r="P122" s="248" t="str">
        <f>G122</f>
        <v xml:space="preserve">CEIDF  </v>
      </c>
      <c r="Q122" s="247">
        <f>'équipe brut H'!T122+'équipe brut F '!T117</f>
        <v>89</v>
      </c>
      <c r="R122" s="244">
        <f>IF(Q122="","",RANK(Q122,$Q$3:$Q$169,0))</f>
        <v>1</v>
      </c>
    </row>
    <row r="123" spans="1:18" hidden="1">
      <c r="A123" s="174" t="s">
        <v>326</v>
      </c>
      <c r="B123" s="174" t="s">
        <v>327</v>
      </c>
      <c r="C123" s="5" t="str">
        <f t="shared" si="18"/>
        <v>NUGUES Françoise</v>
      </c>
      <c r="D123" s="144" t="s">
        <v>22</v>
      </c>
      <c r="E123" s="144" t="s">
        <v>19</v>
      </c>
      <c r="F123" s="16">
        <f>'joueurs  '!F123</f>
        <v>24.3</v>
      </c>
      <c r="G123" s="35" t="s">
        <v>323</v>
      </c>
      <c r="H123" s="192">
        <v>44022185</v>
      </c>
      <c r="I123" s="141" t="str">
        <f t="shared" si="19"/>
        <v>F1</v>
      </c>
      <c r="J123" s="5">
        <f>'Feuille saisie score '!J123</f>
        <v>7</v>
      </c>
      <c r="K123" s="5">
        <f>'Feuille saisie score '!K123</f>
        <v>23</v>
      </c>
      <c r="L123" s="5">
        <f>'Feuille saisie score '!L123</f>
        <v>8</v>
      </c>
      <c r="M123" s="5">
        <f>'Feuille saisie score '!M123</f>
        <v>24</v>
      </c>
      <c r="N123" s="5">
        <f t="shared" si="20"/>
        <v>15</v>
      </c>
      <c r="R123"/>
    </row>
    <row r="124" spans="1:18" ht="15.75">
      <c r="A124" s="173" t="s">
        <v>172</v>
      </c>
      <c r="B124" s="176" t="s">
        <v>173</v>
      </c>
      <c r="C124" s="5" t="str">
        <f t="shared" si="18"/>
        <v>AUBRY MARC</v>
      </c>
      <c r="D124" s="187" t="s">
        <v>9</v>
      </c>
      <c r="E124" s="147" t="s">
        <v>10</v>
      </c>
      <c r="F124" s="16">
        <f>'joueurs  '!F7</f>
        <v>20.2</v>
      </c>
      <c r="G124" s="74" t="s">
        <v>156</v>
      </c>
      <c r="H124" s="194" t="s">
        <v>174</v>
      </c>
      <c r="I124" s="141" t="str">
        <f t="shared" si="19"/>
        <v>H2</v>
      </c>
      <c r="J124" s="5">
        <f>'Feuille saisie score '!J7</f>
        <v>13</v>
      </c>
      <c r="K124" s="5">
        <f>'Feuille saisie score '!K7</f>
        <v>34</v>
      </c>
      <c r="L124" s="5">
        <f>'Feuille saisie score '!L7</f>
        <v>8</v>
      </c>
      <c r="M124" s="5">
        <f>'Feuille saisie score '!M7</f>
        <v>28</v>
      </c>
      <c r="N124" s="5">
        <f t="shared" si="20"/>
        <v>21</v>
      </c>
      <c r="P124" s="238"/>
      <c r="Q124" s="238"/>
      <c r="R124" s="238" t="str">
        <f t="shared" ref="R124:R138" si="21">IF(Q124="","",RANK(Q124,$Q$3:$Q$169,0))</f>
        <v/>
      </c>
    </row>
    <row r="125" spans="1:18" ht="15.75">
      <c r="A125" s="173" t="s">
        <v>175</v>
      </c>
      <c r="B125" s="173" t="s">
        <v>176</v>
      </c>
      <c r="C125" s="5" t="str">
        <f t="shared" si="18"/>
        <v>BOURSIER ANTHONY</v>
      </c>
      <c r="D125" s="187" t="s">
        <v>9</v>
      </c>
      <c r="E125" s="147" t="s">
        <v>10</v>
      </c>
      <c r="F125" s="16">
        <f>'joueurs  '!F22</f>
        <v>21.2</v>
      </c>
      <c r="G125" s="74" t="s">
        <v>156</v>
      </c>
      <c r="H125" s="199" t="s">
        <v>178</v>
      </c>
      <c r="I125" s="141" t="str">
        <f t="shared" si="19"/>
        <v>H2</v>
      </c>
      <c r="J125" s="5">
        <f>'Feuille saisie score '!J22</f>
        <v>14</v>
      </c>
      <c r="K125" s="5">
        <f>'Feuille saisie score '!K22</f>
        <v>30</v>
      </c>
      <c r="L125" s="5">
        <f>'Feuille saisie score '!L22</f>
        <v>7</v>
      </c>
      <c r="M125" s="5">
        <f>'Feuille saisie score '!M22</f>
        <v>22</v>
      </c>
      <c r="N125" s="5">
        <f t="shared" si="20"/>
        <v>21</v>
      </c>
      <c r="P125" s="238"/>
      <c r="Q125" s="238"/>
      <c r="R125" s="238" t="str">
        <f t="shared" si="21"/>
        <v/>
      </c>
    </row>
    <row r="126" spans="1:18" ht="15.75">
      <c r="A126" s="176" t="s">
        <v>165</v>
      </c>
      <c r="B126" s="176" t="s">
        <v>166</v>
      </c>
      <c r="C126" s="5" t="str">
        <f t="shared" si="18"/>
        <v>BRIGNON MICHEL</v>
      </c>
      <c r="D126" s="187" t="s">
        <v>9</v>
      </c>
      <c r="E126" s="147" t="s">
        <v>10</v>
      </c>
      <c r="F126" s="16">
        <f>'joueurs  '!F24</f>
        <v>20.399999999999999</v>
      </c>
      <c r="G126" s="74" t="s">
        <v>156</v>
      </c>
      <c r="H126" s="200" t="s">
        <v>168</v>
      </c>
      <c r="I126" s="141" t="str">
        <f t="shared" si="19"/>
        <v>H2</v>
      </c>
      <c r="J126" s="5">
        <f>'Feuille saisie score '!J24</f>
        <v>11</v>
      </c>
      <c r="K126" s="5">
        <f>'Feuille saisie score '!K24</f>
        <v>24</v>
      </c>
      <c r="L126" s="5">
        <f>'Feuille saisie score '!L24</f>
        <v>12</v>
      </c>
      <c r="M126" s="5">
        <f>'Feuille saisie score '!M24</f>
        <v>30</v>
      </c>
      <c r="N126" s="5">
        <f t="shared" si="20"/>
        <v>23</v>
      </c>
      <c r="P126" s="238"/>
      <c r="Q126" s="238"/>
      <c r="R126" s="238" t="str">
        <f t="shared" si="21"/>
        <v/>
      </c>
    </row>
    <row r="127" spans="1:18" ht="15.75">
      <c r="A127" s="176" t="s">
        <v>158</v>
      </c>
      <c r="B127" s="176" t="s">
        <v>159</v>
      </c>
      <c r="C127" s="5" t="str">
        <f t="shared" si="18"/>
        <v>DEPARDIEU FRANCK</v>
      </c>
      <c r="D127" s="187" t="s">
        <v>9</v>
      </c>
      <c r="E127" s="147" t="s">
        <v>10</v>
      </c>
      <c r="F127" s="16">
        <f>'joueurs  '!F50</f>
        <v>9.3000000000000007</v>
      </c>
      <c r="G127" s="74" t="s">
        <v>156</v>
      </c>
      <c r="H127" s="203" t="s">
        <v>161</v>
      </c>
      <c r="I127" s="141" t="str">
        <f t="shared" si="19"/>
        <v>H1</v>
      </c>
      <c r="J127" s="5">
        <f>'Feuille saisie score '!J50</f>
        <v>17</v>
      </c>
      <c r="K127" s="5">
        <f>'Feuille saisie score '!K50</f>
        <v>28</v>
      </c>
      <c r="L127" s="5">
        <f>'Feuille saisie score '!L50</f>
        <v>23</v>
      </c>
      <c r="M127" s="5">
        <f>'Feuille saisie score '!M50</f>
        <v>34</v>
      </c>
      <c r="N127" s="5">
        <f t="shared" si="20"/>
        <v>40</v>
      </c>
      <c r="P127" s="238"/>
      <c r="Q127" s="238"/>
      <c r="R127" s="238" t="str">
        <f t="shared" si="21"/>
        <v/>
      </c>
    </row>
    <row r="128" spans="1:18" ht="15.75">
      <c r="A128" s="176" t="s">
        <v>158</v>
      </c>
      <c r="B128" s="176" t="s">
        <v>162</v>
      </c>
      <c r="C128" s="5" t="str">
        <f t="shared" si="18"/>
        <v>DEPARDIEU LINDA</v>
      </c>
      <c r="D128" s="187" t="s">
        <v>9</v>
      </c>
      <c r="E128" s="147" t="s">
        <v>19</v>
      </c>
      <c r="F128" s="16">
        <f>'joueurs  '!F51</f>
        <v>21.3</v>
      </c>
      <c r="G128" s="74" t="s">
        <v>156</v>
      </c>
      <c r="H128" s="200" t="s">
        <v>164</v>
      </c>
      <c r="I128" s="141" t="str">
        <f t="shared" si="19"/>
        <v>F1</v>
      </c>
      <c r="J128" s="5">
        <f>'Feuille saisie score '!J51</f>
        <v>12</v>
      </c>
      <c r="K128" s="5">
        <f>'Feuille saisie score '!K51</f>
        <v>32</v>
      </c>
      <c r="L128" s="5">
        <f>'Feuille saisie score '!L51</f>
        <v>17</v>
      </c>
      <c r="M128" s="5">
        <f>'Feuille saisie score '!M51</f>
        <v>36</v>
      </c>
      <c r="N128" s="5">
        <f t="shared" si="20"/>
        <v>29</v>
      </c>
      <c r="P128" s="238"/>
      <c r="Q128" s="238"/>
      <c r="R128" s="238" t="str">
        <f t="shared" si="21"/>
        <v/>
      </c>
    </row>
    <row r="129" spans="1:19" ht="15.75">
      <c r="A129" s="175" t="s">
        <v>179</v>
      </c>
      <c r="B129" s="175" t="s">
        <v>180</v>
      </c>
      <c r="C129" s="5" t="str">
        <f t="shared" si="18"/>
        <v>IGUAL CHRISTIAN</v>
      </c>
      <c r="D129" s="187" t="s">
        <v>9</v>
      </c>
      <c r="E129" s="147" t="s">
        <v>10</v>
      </c>
      <c r="F129" s="16">
        <f>'joueurs  '!F82</f>
        <v>30.7</v>
      </c>
      <c r="G129" s="74" t="s">
        <v>156</v>
      </c>
      <c r="H129" s="200" t="s">
        <v>182</v>
      </c>
      <c r="I129" s="141" t="str">
        <f t="shared" si="19"/>
        <v>H3</v>
      </c>
      <c r="J129" s="5">
        <f>'Feuille saisie score '!J82</f>
        <v>8</v>
      </c>
      <c r="K129" s="5">
        <f>'Feuille saisie score '!K82</f>
        <v>35</v>
      </c>
      <c r="L129" s="5">
        <f>'Feuille saisie score '!L82</f>
        <v>18</v>
      </c>
      <c r="M129" s="5">
        <f>'Feuille saisie score '!M82</f>
        <v>51</v>
      </c>
      <c r="N129" s="5">
        <f t="shared" si="20"/>
        <v>26</v>
      </c>
      <c r="P129" s="238"/>
      <c r="Q129" s="238"/>
      <c r="R129" s="238" t="str">
        <f t="shared" si="21"/>
        <v/>
      </c>
    </row>
    <row r="130" spans="1:19" ht="15.75">
      <c r="A130" s="183" t="s">
        <v>153</v>
      </c>
      <c r="B130" s="183" t="s">
        <v>154</v>
      </c>
      <c r="C130" s="5" t="str">
        <f t="shared" si="18"/>
        <v>MARINIER FREDERIC</v>
      </c>
      <c r="D130" s="187" t="s">
        <v>9</v>
      </c>
      <c r="E130" s="147" t="s">
        <v>10</v>
      </c>
      <c r="F130" s="16">
        <f>'joueurs  '!F108</f>
        <v>10.6</v>
      </c>
      <c r="G130" s="74" t="s">
        <v>156</v>
      </c>
      <c r="H130" s="206" t="s">
        <v>157</v>
      </c>
      <c r="I130" s="141" t="str">
        <f t="shared" si="19"/>
        <v>H1</v>
      </c>
      <c r="J130" s="5">
        <f>'Feuille saisie score '!J108</f>
        <v>25</v>
      </c>
      <c r="K130" s="5">
        <f>'Feuille saisie score '!K108</f>
        <v>35</v>
      </c>
      <c r="L130" s="5">
        <f>'Feuille saisie score '!L108</f>
        <v>21</v>
      </c>
      <c r="M130" s="5">
        <f>'Feuille saisie score '!M108</f>
        <v>34</v>
      </c>
      <c r="N130" s="5">
        <f t="shared" si="20"/>
        <v>46</v>
      </c>
      <c r="P130" s="238"/>
      <c r="Q130" s="238"/>
      <c r="R130" s="238" t="str">
        <f t="shared" si="21"/>
        <v/>
      </c>
    </row>
    <row r="131" spans="1:19" ht="16.5" thickBot="1">
      <c r="A131" s="173" t="s">
        <v>169</v>
      </c>
      <c r="B131" s="173" t="s">
        <v>170</v>
      </c>
      <c r="C131" s="5" t="str">
        <f t="shared" si="18"/>
        <v>MOREL PHILIPPE</v>
      </c>
      <c r="D131" s="187" t="s">
        <v>9</v>
      </c>
      <c r="E131" s="147" t="s">
        <v>10</v>
      </c>
      <c r="F131" s="16">
        <f>'joueurs  '!F116</f>
        <v>24</v>
      </c>
      <c r="G131" s="74" t="s">
        <v>156</v>
      </c>
      <c r="H131" s="199" t="s">
        <v>171</v>
      </c>
      <c r="I131" s="141" t="str">
        <f t="shared" si="19"/>
        <v>H2</v>
      </c>
      <c r="J131" s="5">
        <f>'Feuille saisie score '!J116</f>
        <v>15</v>
      </c>
      <c r="K131" s="5">
        <f>'Feuille saisie score '!K116</f>
        <v>37</v>
      </c>
      <c r="L131" s="5">
        <f>'Feuille saisie score '!L116</f>
        <v>9</v>
      </c>
      <c r="M131" s="5">
        <f>'Feuille saisie score '!M116</f>
        <v>32</v>
      </c>
      <c r="N131" s="5">
        <f t="shared" si="20"/>
        <v>24</v>
      </c>
      <c r="P131" s="238"/>
      <c r="Q131" s="238"/>
      <c r="R131" s="238" t="str">
        <f t="shared" si="21"/>
        <v/>
      </c>
    </row>
    <row r="132" spans="1:19" ht="16.5" thickBot="1">
      <c r="A132" s="175" t="s">
        <v>183</v>
      </c>
      <c r="B132" s="175" t="s">
        <v>184</v>
      </c>
      <c r="C132" s="5" t="str">
        <f t="shared" si="18"/>
        <v>ROUGER ISABELLE</v>
      </c>
      <c r="D132" s="187" t="s">
        <v>9</v>
      </c>
      <c r="E132" s="147" t="s">
        <v>19</v>
      </c>
      <c r="F132" s="16">
        <f>'joueurs  '!F149</f>
        <v>23.6</v>
      </c>
      <c r="G132" s="74" t="s">
        <v>156</v>
      </c>
      <c r="H132" s="200" t="s">
        <v>186</v>
      </c>
      <c r="I132" s="141" t="str">
        <f t="shared" si="19"/>
        <v>F1</v>
      </c>
      <c r="J132" s="5">
        <f>'Feuille saisie score '!J149</f>
        <v>9</v>
      </c>
      <c r="K132" s="5">
        <f>'Feuille saisie score '!K149</f>
        <v>28</v>
      </c>
      <c r="L132" s="5">
        <f>'Feuille saisie score '!L149</f>
        <v>17</v>
      </c>
      <c r="M132" s="5">
        <f>'Feuille saisie score '!M149</f>
        <v>36</v>
      </c>
      <c r="N132" s="5">
        <f t="shared" si="20"/>
        <v>26</v>
      </c>
      <c r="P132" s="248" t="str">
        <f>G132</f>
        <v xml:space="preserve">CELC </v>
      </c>
      <c r="Q132" s="247">
        <f>'équipe brut H'!T132+'équipe brut F '!T125</f>
        <v>75</v>
      </c>
      <c r="R132" s="244">
        <f t="shared" si="21"/>
        <v>3</v>
      </c>
    </row>
    <row r="133" spans="1:19">
      <c r="A133" s="172" t="s">
        <v>321</v>
      </c>
      <c r="B133" s="172" t="s">
        <v>322</v>
      </c>
      <c r="C133" s="5" t="str">
        <f t="shared" si="18"/>
        <v>DUEZ Pascal</v>
      </c>
      <c r="D133" s="186" t="s">
        <v>9</v>
      </c>
      <c r="E133" s="144" t="s">
        <v>10</v>
      </c>
      <c r="F133" s="16">
        <f>'joueurs  '!F56</f>
        <v>23.3</v>
      </c>
      <c r="G133" s="35" t="s">
        <v>323</v>
      </c>
      <c r="H133" s="192">
        <v>539064209</v>
      </c>
      <c r="I133" s="141" t="str">
        <f t="shared" si="19"/>
        <v>H2</v>
      </c>
      <c r="J133" s="5">
        <f>'Feuille saisie score '!J56</f>
        <v>16</v>
      </c>
      <c r="K133" s="5">
        <f>'Feuille saisie score '!K56</f>
        <v>38</v>
      </c>
      <c r="L133" s="5">
        <f>'Feuille saisie score '!L56</f>
        <v>11</v>
      </c>
      <c r="M133" s="5">
        <f>'Feuille saisie score '!M56</f>
        <v>35</v>
      </c>
      <c r="N133" s="5">
        <f t="shared" si="20"/>
        <v>27</v>
      </c>
      <c r="P133" s="238"/>
      <c r="Q133" s="303"/>
      <c r="R133" s="238" t="str">
        <f t="shared" si="21"/>
        <v/>
      </c>
    </row>
    <row r="134" spans="1:19">
      <c r="A134" s="172" t="s">
        <v>330</v>
      </c>
      <c r="B134" s="172" t="s">
        <v>331</v>
      </c>
      <c r="C134" s="5" t="str">
        <f t="shared" si="18"/>
        <v>FERRIERES Regine</v>
      </c>
      <c r="D134" s="186" t="s">
        <v>9</v>
      </c>
      <c r="E134" s="144" t="s">
        <v>19</v>
      </c>
      <c r="F134" s="16">
        <f>'joueurs  '!F61</f>
        <v>32.4</v>
      </c>
      <c r="G134" s="35" t="s">
        <v>323</v>
      </c>
      <c r="H134" s="192">
        <v>43526302</v>
      </c>
      <c r="I134" s="141" t="str">
        <f t="shared" si="19"/>
        <v>F2</v>
      </c>
      <c r="J134" s="5">
        <f>'Feuille saisie score '!J61</f>
        <v>5</v>
      </c>
      <c r="K134" s="5">
        <f>'Feuille saisie score '!K61</f>
        <v>30</v>
      </c>
      <c r="L134" s="5">
        <f>'Feuille saisie score '!L61</f>
        <v>1</v>
      </c>
      <c r="M134" s="5">
        <f>'Feuille saisie score '!M61</f>
        <v>20</v>
      </c>
      <c r="N134" s="5">
        <f t="shared" si="20"/>
        <v>6</v>
      </c>
      <c r="P134" s="238"/>
      <c r="Q134" s="305"/>
      <c r="R134" s="238" t="str">
        <f t="shared" si="21"/>
        <v/>
      </c>
    </row>
    <row r="135" spans="1:19">
      <c r="A135" s="172" t="s">
        <v>324</v>
      </c>
      <c r="B135" s="172" t="s">
        <v>325</v>
      </c>
      <c r="C135" s="5" t="str">
        <f t="shared" si="18"/>
        <v>GRANDADAM Nancy</v>
      </c>
      <c r="D135" s="186" t="s">
        <v>9</v>
      </c>
      <c r="E135" s="144" t="s">
        <v>19</v>
      </c>
      <c r="F135" s="16">
        <f>'joueurs  '!F70</f>
        <v>38.799999999999997</v>
      </c>
      <c r="G135" s="35" t="s">
        <v>323</v>
      </c>
      <c r="H135" s="192">
        <v>48634275</v>
      </c>
      <c r="I135" s="141" t="str">
        <f t="shared" si="19"/>
        <v>F2</v>
      </c>
      <c r="J135" s="5">
        <f>'Feuille saisie score '!J70</f>
        <v>17</v>
      </c>
      <c r="K135" s="5">
        <f>'Feuille saisie score '!K70</f>
        <v>51</v>
      </c>
      <c r="L135" s="5">
        <f>'Feuille saisie score '!L70</f>
        <v>12</v>
      </c>
      <c r="M135" s="5">
        <f>'Feuille saisie score '!M70</f>
        <v>35</v>
      </c>
      <c r="N135" s="5">
        <f t="shared" si="20"/>
        <v>29</v>
      </c>
      <c r="P135" s="238"/>
      <c r="Q135" s="305"/>
      <c r="R135" s="238" t="str">
        <f t="shared" si="21"/>
        <v/>
      </c>
    </row>
    <row r="136" spans="1:19">
      <c r="A136" s="172" t="s">
        <v>326</v>
      </c>
      <c r="B136" s="172" t="s">
        <v>238</v>
      </c>
      <c r="C136" s="5" t="str">
        <f t="shared" si="18"/>
        <v>NUGUES Alain</v>
      </c>
      <c r="D136" s="186" t="s">
        <v>9</v>
      </c>
      <c r="E136" s="144" t="s">
        <v>10</v>
      </c>
      <c r="F136" s="16">
        <f>'joueurs  '!F122</f>
        <v>38.6</v>
      </c>
      <c r="G136" s="35" t="s">
        <v>323</v>
      </c>
      <c r="H136" s="192">
        <v>44021187</v>
      </c>
      <c r="I136" s="141" t="str">
        <f t="shared" si="19"/>
        <v>H3</v>
      </c>
      <c r="J136" s="5">
        <f>'Feuille saisie score '!J122</f>
        <v>2</v>
      </c>
      <c r="K136" s="5">
        <f>'Feuille saisie score '!K122</f>
        <v>25</v>
      </c>
      <c r="L136" s="5">
        <f>'Feuille saisie score '!L122</f>
        <v>5</v>
      </c>
      <c r="M136" s="5">
        <f>'Feuille saisie score '!M122</f>
        <v>30</v>
      </c>
      <c r="N136" s="5">
        <f t="shared" si="20"/>
        <v>7</v>
      </c>
      <c r="P136" s="238"/>
      <c r="Q136" s="305"/>
      <c r="R136" s="238" t="str">
        <f t="shared" si="21"/>
        <v/>
      </c>
    </row>
    <row r="137" spans="1:19" ht="15.75" thickBot="1">
      <c r="A137" s="172" t="s">
        <v>328</v>
      </c>
      <c r="B137" s="172" t="s">
        <v>329</v>
      </c>
      <c r="C137" s="5" t="str">
        <f t="shared" si="18"/>
        <v>TOLINOS André</v>
      </c>
      <c r="D137" s="186" t="s">
        <v>9</v>
      </c>
      <c r="E137" s="144" t="s">
        <v>10</v>
      </c>
      <c r="F137" s="16">
        <f>'joueurs  '!F157</f>
        <v>22</v>
      </c>
      <c r="G137" s="35" t="s">
        <v>323</v>
      </c>
      <c r="H137" s="192">
        <v>515489091</v>
      </c>
      <c r="I137" s="141" t="str">
        <f t="shared" si="19"/>
        <v>H2</v>
      </c>
      <c r="J137" s="5">
        <f>'Feuille saisie score '!J157</f>
        <v>7</v>
      </c>
      <c r="K137" s="5">
        <f>'Feuille saisie score '!K157</f>
        <v>25</v>
      </c>
      <c r="L137" s="5">
        <f>'Feuille saisie score '!L157</f>
        <v>6</v>
      </c>
      <c r="M137" s="5">
        <f>'Feuille saisie score '!M157</f>
        <v>21</v>
      </c>
      <c r="N137" s="5">
        <f t="shared" si="20"/>
        <v>13</v>
      </c>
      <c r="P137" s="238"/>
      <c r="Q137" s="304"/>
      <c r="R137" s="238" t="str">
        <f t="shared" si="21"/>
        <v/>
      </c>
    </row>
    <row r="138" spans="1:19" ht="15.75" thickBot="1">
      <c r="A138" s="172" t="s">
        <v>332</v>
      </c>
      <c r="B138" s="172" t="s">
        <v>106</v>
      </c>
      <c r="C138" s="5" t="str">
        <f t="shared" si="18"/>
        <v>VIGIER Christophe</v>
      </c>
      <c r="D138" s="186" t="s">
        <v>9</v>
      </c>
      <c r="E138" s="144" t="s">
        <v>10</v>
      </c>
      <c r="F138" s="16">
        <f>'joueurs  '!F162</f>
        <v>15.1</v>
      </c>
      <c r="G138" s="35" t="s">
        <v>323</v>
      </c>
      <c r="H138" s="192">
        <v>518033111</v>
      </c>
      <c r="I138" s="141" t="str">
        <f t="shared" si="19"/>
        <v>H1</v>
      </c>
      <c r="J138" s="5">
        <f>'Feuille saisie score '!J162</f>
        <v>19</v>
      </c>
      <c r="K138" s="5">
        <f>'Feuille saisie score '!K162</f>
        <v>34</v>
      </c>
      <c r="L138" s="5">
        <f>'Feuille saisie score '!L162</f>
        <v>26</v>
      </c>
      <c r="M138" s="5">
        <f>'Feuille saisie score '!M162</f>
        <v>41</v>
      </c>
      <c r="N138" s="5">
        <f t="shared" si="20"/>
        <v>45</v>
      </c>
      <c r="P138" s="248" t="str">
        <f>G138</f>
        <v xml:space="preserve">CELR  </v>
      </c>
      <c r="Q138" s="247">
        <f>'équipe brut H'!T136+'équipe brut F '!T148</f>
        <v>74</v>
      </c>
      <c r="R138" s="244">
        <f t="shared" si="21"/>
        <v>6</v>
      </c>
    </row>
    <row r="139" spans="1:19" ht="15.75" hidden="1" thickBot="1">
      <c r="A139" s="172" t="s">
        <v>20</v>
      </c>
      <c r="B139" s="172" t="s">
        <v>21</v>
      </c>
      <c r="C139" s="5" t="str">
        <f t="shared" si="18"/>
        <v>QUERBES Patrice</v>
      </c>
      <c r="D139" s="10" t="s">
        <v>22</v>
      </c>
      <c r="E139" s="10" t="s">
        <v>10</v>
      </c>
      <c r="F139" s="16">
        <f>'joueurs  '!F139</f>
        <v>39.4</v>
      </c>
      <c r="G139" s="163" t="s">
        <v>14</v>
      </c>
      <c r="H139" s="196">
        <v>44455352</v>
      </c>
      <c r="I139" s="141" t="str">
        <f t="shared" si="19"/>
        <v>H3</v>
      </c>
      <c r="J139" s="5">
        <f>'Feuille saisie score '!J139</f>
        <v>1</v>
      </c>
      <c r="K139" s="5">
        <f>'Feuille saisie score '!K139</f>
        <v>25</v>
      </c>
      <c r="L139" s="5">
        <f>'Feuille saisie score '!L139</f>
        <v>0</v>
      </c>
      <c r="M139" s="5">
        <f>'Feuille saisie score '!M139</f>
        <v>0</v>
      </c>
      <c r="N139" s="5">
        <f t="shared" si="20"/>
        <v>1</v>
      </c>
      <c r="R139"/>
    </row>
    <row r="140" spans="1:19" ht="15.75" thickBot="1">
      <c r="A140" s="182" t="s">
        <v>7</v>
      </c>
      <c r="B140" s="182" t="s">
        <v>8</v>
      </c>
      <c r="C140" s="5" t="str">
        <f t="shared" si="18"/>
        <v>LEURS JEFF</v>
      </c>
      <c r="D140" s="186" t="s">
        <v>9</v>
      </c>
      <c r="E140" s="6" t="s">
        <v>10</v>
      </c>
      <c r="F140" s="16">
        <f>'joueurs  '!F99</f>
        <v>11.5</v>
      </c>
      <c r="G140" s="162" t="s">
        <v>11</v>
      </c>
      <c r="H140" s="192">
        <v>525212217</v>
      </c>
      <c r="I140" s="141" t="str">
        <f t="shared" si="19"/>
        <v>H1</v>
      </c>
      <c r="J140" s="5">
        <f>'Feuille saisie score '!J99</f>
        <v>21</v>
      </c>
      <c r="K140" s="5">
        <f>'Feuille saisie score '!K99</f>
        <v>34</v>
      </c>
      <c r="L140" s="5">
        <f>'Feuille saisie score '!L99</f>
        <v>18</v>
      </c>
      <c r="M140" s="5">
        <f>'Feuille saisie score '!M99</f>
        <v>30</v>
      </c>
      <c r="N140" s="5">
        <f t="shared" si="20"/>
        <v>39</v>
      </c>
      <c r="P140" s="282" t="str">
        <f>G140</f>
        <v xml:space="preserve">CEMP </v>
      </c>
      <c r="Q140" s="247">
        <f>'équipe brut H'!T137</f>
        <v>39</v>
      </c>
      <c r="R140" s="244">
        <f>IF(Q140="","",RANK(Q140,$Q$3:$Q$169,0))</f>
        <v>17</v>
      </c>
      <c r="S140" s="284" t="s">
        <v>499</v>
      </c>
    </row>
    <row r="141" spans="1:19" ht="15.75">
      <c r="A141" s="173" t="s">
        <v>197</v>
      </c>
      <c r="B141" s="173" t="s">
        <v>154</v>
      </c>
      <c r="C141" s="5" t="str">
        <f t="shared" si="18"/>
        <v>CRIERE FREDERIC</v>
      </c>
      <c r="D141" s="187" t="s">
        <v>9</v>
      </c>
      <c r="E141" s="148" t="s">
        <v>10</v>
      </c>
      <c r="F141" s="16">
        <f>'joueurs  '!F39</f>
        <v>16.899999999999999</v>
      </c>
      <c r="G141" s="80" t="s">
        <v>190</v>
      </c>
      <c r="H141" s="192">
        <v>512431291</v>
      </c>
      <c r="I141" s="141" t="str">
        <f t="shared" si="19"/>
        <v>H2</v>
      </c>
      <c r="J141" s="5">
        <f>'Feuille saisie score '!J39</f>
        <v>12</v>
      </c>
      <c r="K141" s="5">
        <f>'Feuille saisie score '!K39</f>
        <v>26</v>
      </c>
      <c r="L141" s="5">
        <f>'Feuille saisie score '!L39</f>
        <v>13</v>
      </c>
      <c r="M141" s="5">
        <f>'Feuille saisie score '!M39</f>
        <v>25</v>
      </c>
      <c r="N141" s="5">
        <f t="shared" si="20"/>
        <v>25</v>
      </c>
      <c r="P141" s="238"/>
      <c r="Q141" s="238"/>
      <c r="R141" s="238" t="str">
        <f>IF(Q141="","",RANK(Q141,$Q$3:$Q$169,0))</f>
        <v/>
      </c>
    </row>
    <row r="142" spans="1:19" ht="15.75">
      <c r="A142" s="180" t="s">
        <v>187</v>
      </c>
      <c r="B142" s="180" t="s">
        <v>188</v>
      </c>
      <c r="C142" s="5" t="str">
        <f t="shared" si="18"/>
        <v>DESMARAIS CATHERINE</v>
      </c>
      <c r="D142" s="187" t="s">
        <v>9</v>
      </c>
      <c r="E142" s="148" t="s">
        <v>19</v>
      </c>
      <c r="F142" s="16">
        <f>'joueurs  '!F53</f>
        <v>16</v>
      </c>
      <c r="G142" s="80" t="s">
        <v>190</v>
      </c>
      <c r="H142" s="204">
        <v>46233087</v>
      </c>
      <c r="I142" s="141" t="str">
        <f t="shared" si="19"/>
        <v>F1</v>
      </c>
      <c r="J142" s="5">
        <f>'Feuille saisie score '!J53</f>
        <v>8</v>
      </c>
      <c r="K142" s="5">
        <f>'Feuille saisie score '!K53</f>
        <v>18</v>
      </c>
      <c r="L142" s="5">
        <f>'Feuille saisie score '!L53</f>
        <v>18</v>
      </c>
      <c r="M142" s="5">
        <f>'Feuille saisie score '!M53</f>
        <v>33</v>
      </c>
      <c r="N142" s="5">
        <f t="shared" si="20"/>
        <v>26</v>
      </c>
      <c r="P142" s="238"/>
      <c r="Q142" s="238"/>
      <c r="R142" s="238" t="str">
        <f>IF(Q142="","",RANK(Q142,$Q$3:$Q$169,0))</f>
        <v/>
      </c>
    </row>
    <row r="143" spans="1:19" ht="30">
      <c r="A143" s="173" t="s">
        <v>194</v>
      </c>
      <c r="B143" s="173" t="s">
        <v>195</v>
      </c>
      <c r="C143" s="5" t="str">
        <f t="shared" si="18"/>
        <v>LIGOUGNE  JEAN CHRISTOPHE</v>
      </c>
      <c r="D143" s="187" t="s">
        <v>9</v>
      </c>
      <c r="E143" s="148" t="s">
        <v>10</v>
      </c>
      <c r="F143" s="16">
        <f>'joueurs  '!F100</f>
        <v>16.2</v>
      </c>
      <c r="G143" s="80" t="s">
        <v>190</v>
      </c>
      <c r="H143" s="192">
        <v>520895203</v>
      </c>
      <c r="I143" s="141" t="str">
        <f t="shared" si="19"/>
        <v>H2</v>
      </c>
      <c r="J143" s="5">
        <f>'Feuille saisie score '!J100</f>
        <v>15</v>
      </c>
      <c r="K143" s="5">
        <f>'Feuille saisie score '!K100</f>
        <v>30</v>
      </c>
      <c r="L143" s="5">
        <f>'Feuille saisie score '!L100</f>
        <v>15</v>
      </c>
      <c r="M143" s="5">
        <f>'Feuille saisie score '!M100</f>
        <v>28</v>
      </c>
      <c r="N143" s="5">
        <f t="shared" si="20"/>
        <v>30</v>
      </c>
      <c r="P143" s="238"/>
      <c r="Q143" s="238"/>
      <c r="R143" s="238" t="str">
        <f>IF(Q143="","",RANK(Q143,$Q$3:$Q$169,0))</f>
        <v/>
      </c>
    </row>
    <row r="144" spans="1:19" hidden="1">
      <c r="A144" s="172" t="s">
        <v>267</v>
      </c>
      <c r="B144" s="172" t="s">
        <v>270</v>
      </c>
      <c r="C144" s="5" t="str">
        <f t="shared" si="18"/>
        <v>REVENU LAURA</v>
      </c>
      <c r="D144" s="151" t="s">
        <v>22</v>
      </c>
      <c r="E144" s="151" t="s">
        <v>19</v>
      </c>
      <c r="F144" s="16">
        <f>'joueurs  '!F145</f>
        <v>40.1</v>
      </c>
      <c r="G144" s="71" t="s">
        <v>264</v>
      </c>
      <c r="H144" s="192">
        <v>514130362</v>
      </c>
      <c r="I144" s="141" t="str">
        <f t="shared" si="19"/>
        <v>F2</v>
      </c>
      <c r="J144" s="5">
        <f>'Feuille saisie score '!J145</f>
        <v>6</v>
      </c>
      <c r="K144" s="5">
        <f>'Feuille saisie score '!K145</f>
        <v>31</v>
      </c>
      <c r="L144" s="5">
        <f>'Feuille saisie score '!L145</f>
        <v>7</v>
      </c>
      <c r="M144" s="5">
        <f>'Feuille saisie score '!M145</f>
        <v>20</v>
      </c>
      <c r="N144" s="5">
        <f t="shared" si="20"/>
        <v>13</v>
      </c>
      <c r="R144"/>
    </row>
    <row r="145" spans="1:19" ht="16.5" thickBot="1">
      <c r="A145" s="173" t="s">
        <v>202</v>
      </c>
      <c r="B145" s="173" t="s">
        <v>203</v>
      </c>
      <c r="C145" s="5" t="str">
        <f t="shared" si="18"/>
        <v>MEULEMAN DAVID</v>
      </c>
      <c r="D145" s="187" t="s">
        <v>9</v>
      </c>
      <c r="E145" s="148" t="s">
        <v>10</v>
      </c>
      <c r="F145" s="16">
        <f>'joueurs  '!F113</f>
        <v>12.4</v>
      </c>
      <c r="G145" s="80" t="s">
        <v>190</v>
      </c>
      <c r="H145" s="204">
        <v>516537241</v>
      </c>
      <c r="I145" s="141" t="str">
        <f t="shared" si="19"/>
        <v>H1</v>
      </c>
      <c r="J145" s="5">
        <f>'Feuille saisie score '!J113</f>
        <v>13</v>
      </c>
      <c r="K145" s="5">
        <f>'Feuille saisie score '!K113</f>
        <v>21</v>
      </c>
      <c r="L145" s="5">
        <f>'Feuille saisie score '!L113</f>
        <v>19</v>
      </c>
      <c r="M145" s="5">
        <f>'Feuille saisie score '!M113</f>
        <v>32</v>
      </c>
      <c r="N145" s="5">
        <f t="shared" si="20"/>
        <v>32</v>
      </c>
      <c r="P145" s="238"/>
      <c r="Q145" s="238"/>
      <c r="R145" s="238" t="str">
        <f>IF(Q145="","",RANK(Q145,$Q$3:$Q$169,0))</f>
        <v/>
      </c>
    </row>
    <row r="146" spans="1:19" ht="16.5" thickBot="1">
      <c r="A146" s="173" t="s">
        <v>208</v>
      </c>
      <c r="B146" s="173" t="s">
        <v>209</v>
      </c>
      <c r="C146" s="5" t="str">
        <f t="shared" si="18"/>
        <v xml:space="preserve">RENAULT PATRICE </v>
      </c>
      <c r="D146" s="187" t="s">
        <v>9</v>
      </c>
      <c r="E146" s="148" t="s">
        <v>10</v>
      </c>
      <c r="F146" s="16">
        <f>'joueurs  '!F142</f>
        <v>24.1</v>
      </c>
      <c r="G146" s="80" t="s">
        <v>190</v>
      </c>
      <c r="H146" s="192">
        <v>538495219</v>
      </c>
      <c r="I146" s="141" t="str">
        <f t="shared" si="19"/>
        <v>H2</v>
      </c>
      <c r="J146" s="5">
        <f>'Feuille saisie score '!J142</f>
        <v>9</v>
      </c>
      <c r="K146" s="5">
        <f>'Feuille saisie score '!K142</f>
        <v>23</v>
      </c>
      <c r="L146" s="5">
        <f>'Feuille saisie score '!L142</f>
        <v>11</v>
      </c>
      <c r="M146" s="5">
        <f>'Feuille saisie score '!M142</f>
        <v>36</v>
      </c>
      <c r="N146" s="5">
        <f t="shared" si="20"/>
        <v>20</v>
      </c>
      <c r="P146" s="248" t="str">
        <f>G146</f>
        <v xml:space="preserve">CEN  </v>
      </c>
      <c r="Q146" s="247">
        <f>'équipe brut H'!T143+'équipe brut F '!T151</f>
        <v>58</v>
      </c>
      <c r="R146" s="244">
        <f>IF(Q146="","",RANK(Q146,$Q$3:$Q$169,0))</f>
        <v>9</v>
      </c>
    </row>
    <row r="147" spans="1:19" ht="15.75" thickBot="1">
      <c r="A147" s="172" t="s">
        <v>339</v>
      </c>
      <c r="B147" s="172" t="s">
        <v>265</v>
      </c>
      <c r="C147" s="5" t="str">
        <f t="shared" si="18"/>
        <v>PARISSE AGNES</v>
      </c>
      <c r="D147" s="186" t="s">
        <v>9</v>
      </c>
      <c r="E147" s="157" t="s">
        <v>19</v>
      </c>
      <c r="F147" s="16">
        <f>'joueurs  '!F125</f>
        <v>23</v>
      </c>
      <c r="G147" s="169" t="s">
        <v>384</v>
      </c>
      <c r="H147" s="197" t="s">
        <v>386</v>
      </c>
      <c r="I147" s="141" t="str">
        <f t="shared" si="19"/>
        <v>F1</v>
      </c>
      <c r="J147" s="5">
        <f>'Feuille saisie score '!J125</f>
        <v>8</v>
      </c>
      <c r="K147" s="5">
        <f>'Feuille saisie score '!K125</f>
        <v>25</v>
      </c>
      <c r="L147" s="5">
        <f>'Feuille saisie score '!L125</f>
        <v>10</v>
      </c>
      <c r="M147" s="5">
        <f>'Feuille saisie score '!M125</f>
        <v>25</v>
      </c>
      <c r="N147" s="5">
        <f t="shared" si="20"/>
        <v>18</v>
      </c>
      <c r="P147" s="238"/>
      <c r="Q147" s="238"/>
      <c r="R147" s="238" t="str">
        <f>IF(Q147="","",RANK(Q147,$Q$3:$Q$169,0))</f>
        <v/>
      </c>
    </row>
    <row r="148" spans="1:19" ht="15.75" thickBot="1">
      <c r="A148" s="174" t="s">
        <v>382</v>
      </c>
      <c r="B148" s="174" t="s">
        <v>383</v>
      </c>
      <c r="C148" s="5" t="str">
        <f t="shared" si="18"/>
        <v>PIERRE  HERVE</v>
      </c>
      <c r="D148" s="186" t="s">
        <v>9</v>
      </c>
      <c r="E148" s="157" t="s">
        <v>10</v>
      </c>
      <c r="F148" s="16">
        <f>'joueurs  '!F134</f>
        <v>17.5</v>
      </c>
      <c r="G148" s="169" t="s">
        <v>384</v>
      </c>
      <c r="H148" s="197" t="s">
        <v>385</v>
      </c>
      <c r="I148" s="141" t="str">
        <f t="shared" si="19"/>
        <v>H2</v>
      </c>
      <c r="J148" s="5">
        <f>'Feuille saisie score '!J134</f>
        <v>18</v>
      </c>
      <c r="K148" s="5">
        <f>'Feuille saisie score '!K134</f>
        <v>34</v>
      </c>
      <c r="L148" s="5">
        <f>'Feuille saisie score '!L134</f>
        <v>19</v>
      </c>
      <c r="M148" s="5">
        <f>'Feuille saisie score '!M134</f>
        <v>37</v>
      </c>
      <c r="N148" s="5">
        <f t="shared" si="20"/>
        <v>37</v>
      </c>
      <c r="P148" s="248" t="str">
        <f>G148</f>
        <v xml:space="preserve">CEPAC  </v>
      </c>
      <c r="Q148" s="247">
        <f>'équipe brut H'!T145+'équipe brut F '!T154</f>
        <v>55</v>
      </c>
      <c r="R148" s="244">
        <f>IF(Q148="","",RANK(Q148,$Q$3:$Q$169,0))</f>
        <v>11</v>
      </c>
    </row>
    <row r="149" spans="1:19" ht="16.5" hidden="1" thickBot="1">
      <c r="A149" s="175" t="s">
        <v>105</v>
      </c>
      <c r="B149" s="175" t="s">
        <v>106</v>
      </c>
      <c r="C149" s="5" t="str">
        <f t="shared" si="18"/>
        <v>SAUVAIRE Christophe</v>
      </c>
      <c r="D149" s="142" t="s">
        <v>22</v>
      </c>
      <c r="E149" s="142" t="s">
        <v>10</v>
      </c>
      <c r="F149" s="16">
        <f>'joueurs  '!F151</f>
        <v>10.7</v>
      </c>
      <c r="G149" s="86" t="s">
        <v>78</v>
      </c>
      <c r="H149" s="193">
        <v>545216079</v>
      </c>
      <c r="I149" s="141" t="str">
        <f t="shared" si="19"/>
        <v>H1</v>
      </c>
      <c r="J149" s="5">
        <f>'Feuille saisie score '!J151</f>
        <v>20</v>
      </c>
      <c r="K149" s="5">
        <f>'Feuille saisie score '!K151</f>
        <v>31</v>
      </c>
      <c r="L149" s="5">
        <f>'Feuille saisie score '!L151</f>
        <v>23</v>
      </c>
      <c r="M149" s="5">
        <f>'Feuille saisie score '!M151</f>
        <v>37</v>
      </c>
      <c r="N149" s="5">
        <f t="shared" si="20"/>
        <v>43</v>
      </c>
      <c r="R149"/>
    </row>
    <row r="150" spans="1:19" ht="15.75" thickBot="1">
      <c r="A150" s="174" t="s">
        <v>333</v>
      </c>
      <c r="B150" s="174" t="s">
        <v>334</v>
      </c>
      <c r="C150" s="5" t="str">
        <f t="shared" ref="C150:C169" si="22">A150&amp;" "&amp;B150</f>
        <v>SOURIE Jean-Louis</v>
      </c>
      <c r="D150" s="190" t="s">
        <v>9</v>
      </c>
      <c r="E150" s="155" t="s">
        <v>10</v>
      </c>
      <c r="F150" s="16">
        <f>'joueurs  '!F155</f>
        <v>11.4</v>
      </c>
      <c r="G150" s="83" t="s">
        <v>335</v>
      </c>
      <c r="H150" s="192">
        <v>520481098</v>
      </c>
      <c r="I150" s="141" t="str">
        <f t="shared" ref="I150:I169" si="23">IF(E150="H",IF(F150&lt;15.5,"H1",IF(F150&lt;24.5,"H2","H3")),IF(E150="F",IF(F150&lt;24.5,"F1","F2"),""))</f>
        <v>H1</v>
      </c>
      <c r="J150" s="5">
        <f>'Feuille saisie score '!J155</f>
        <v>20</v>
      </c>
      <c r="K150" s="5">
        <f>'Feuille saisie score '!K155</f>
        <v>32</v>
      </c>
      <c r="L150" s="5">
        <f>'Feuille saisie score '!L155</f>
        <v>21</v>
      </c>
      <c r="M150" s="5">
        <f>'Feuille saisie score '!M155</f>
        <v>32</v>
      </c>
      <c r="N150" s="5">
        <f t="shared" ref="N150:N169" si="24">J150+L150</f>
        <v>41</v>
      </c>
      <c r="P150" s="282" t="str">
        <f>G150</f>
        <v xml:space="preserve">CEPAL  </v>
      </c>
      <c r="Q150" s="247">
        <f>'équipe brut H'!T146</f>
        <v>41</v>
      </c>
      <c r="R150" s="244">
        <f t="shared" ref="R150:R169" si="25">IF(Q150="","",RANK(Q150,$Q$3:$Q$169,0))</f>
        <v>15</v>
      </c>
      <c r="S150" s="284" t="s">
        <v>499</v>
      </c>
    </row>
    <row r="151" spans="1:19">
      <c r="A151" s="172" t="s">
        <v>345</v>
      </c>
      <c r="B151" s="172" t="s">
        <v>166</v>
      </c>
      <c r="C151" s="5" t="str">
        <f t="shared" si="22"/>
        <v>BARROT MICHEL</v>
      </c>
      <c r="D151" s="186" t="s">
        <v>9</v>
      </c>
      <c r="E151" s="145" t="s">
        <v>10</v>
      </c>
      <c r="F151" s="16">
        <f>'joueurs  '!F10</f>
        <v>18.5</v>
      </c>
      <c r="G151" s="89" t="s">
        <v>341</v>
      </c>
      <c r="H151" s="192">
        <v>520164109</v>
      </c>
      <c r="I151" s="141" t="str">
        <f t="shared" si="23"/>
        <v>H2</v>
      </c>
      <c r="J151" s="5">
        <f>'Feuille saisie score '!J10</f>
        <v>15</v>
      </c>
      <c r="K151" s="5">
        <f>'Feuille saisie score '!K10</f>
        <v>30</v>
      </c>
      <c r="L151" s="5">
        <f>'Feuille saisie score '!L10</f>
        <v>15</v>
      </c>
      <c r="M151" s="5">
        <f>'Feuille saisie score '!M10</f>
        <v>32</v>
      </c>
      <c r="N151" s="5">
        <f t="shared" si="24"/>
        <v>30</v>
      </c>
      <c r="P151" s="238"/>
      <c r="Q151" s="238"/>
      <c r="R151" s="238" t="str">
        <f t="shared" si="25"/>
        <v/>
      </c>
    </row>
    <row r="152" spans="1:19">
      <c r="A152" s="172" t="s">
        <v>357</v>
      </c>
      <c r="B152" s="172" t="s">
        <v>358</v>
      </c>
      <c r="C152" s="5" t="str">
        <f t="shared" si="22"/>
        <v>BEAUDOUIN ROMAIN</v>
      </c>
      <c r="D152" s="186" t="s">
        <v>9</v>
      </c>
      <c r="E152" s="145" t="s">
        <v>10</v>
      </c>
      <c r="F152" s="16">
        <f>'joueurs  '!F15</f>
        <v>17.5</v>
      </c>
      <c r="G152" s="89" t="s">
        <v>341</v>
      </c>
      <c r="H152" s="192">
        <v>542293250</v>
      </c>
      <c r="I152" s="141" t="str">
        <f t="shared" si="23"/>
        <v>H2</v>
      </c>
      <c r="J152" s="5">
        <f>'Feuille saisie score '!J15</f>
        <v>14</v>
      </c>
      <c r="K152" s="5">
        <f>'Feuille saisie score '!K15</f>
        <v>30</v>
      </c>
      <c r="L152" s="5">
        <f>'Feuille saisie score '!L15</f>
        <v>12</v>
      </c>
      <c r="M152" s="5">
        <f>'Feuille saisie score '!M15</f>
        <v>29</v>
      </c>
      <c r="N152" s="5">
        <f t="shared" si="24"/>
        <v>26</v>
      </c>
      <c r="P152" s="238"/>
      <c r="Q152" s="238"/>
      <c r="R152" s="238" t="str">
        <f t="shared" si="25"/>
        <v/>
      </c>
    </row>
    <row r="153" spans="1:19">
      <c r="A153" s="172" t="s">
        <v>349</v>
      </c>
      <c r="B153" s="172" t="s">
        <v>350</v>
      </c>
      <c r="C153" s="5" t="str">
        <f t="shared" si="22"/>
        <v>BOUDON PIERRE</v>
      </c>
      <c r="D153" s="186" t="s">
        <v>9</v>
      </c>
      <c r="E153" s="145" t="s">
        <v>10</v>
      </c>
      <c r="F153" s="16">
        <f>'joueurs  '!F20</f>
        <v>13</v>
      </c>
      <c r="G153" s="89" t="s">
        <v>341</v>
      </c>
      <c r="H153" s="192">
        <v>43937161</v>
      </c>
      <c r="I153" s="141" t="str">
        <f t="shared" si="23"/>
        <v>H1</v>
      </c>
      <c r="J153" s="5">
        <f>'Feuille saisie score '!J20</f>
        <v>17</v>
      </c>
      <c r="K153" s="5">
        <f>'Feuille saisie score '!K20</f>
        <v>29</v>
      </c>
      <c r="L153" s="5">
        <f>'Feuille saisie score '!L20</f>
        <v>18</v>
      </c>
      <c r="M153" s="5">
        <f>'Feuille saisie score '!M20</f>
        <v>29</v>
      </c>
      <c r="N153" s="5">
        <f t="shared" si="24"/>
        <v>35</v>
      </c>
      <c r="P153" s="238"/>
      <c r="Q153" s="238"/>
      <c r="R153" s="238" t="str">
        <f t="shared" si="25"/>
        <v/>
      </c>
    </row>
    <row r="154" spans="1:19">
      <c r="A154" s="172" t="s">
        <v>362</v>
      </c>
      <c r="B154" s="172" t="s">
        <v>237</v>
      </c>
      <c r="C154" s="5" t="str">
        <f t="shared" si="22"/>
        <v>DELWASSE NICOLAS</v>
      </c>
      <c r="D154" s="186" t="s">
        <v>9</v>
      </c>
      <c r="E154" s="145" t="s">
        <v>10</v>
      </c>
      <c r="F154" s="16">
        <f>'joueurs  '!F48</f>
        <v>18.399999999999999</v>
      </c>
      <c r="G154" s="89" t="s">
        <v>341</v>
      </c>
      <c r="H154" s="192">
        <v>541157186</v>
      </c>
      <c r="I154" s="141" t="str">
        <f t="shared" si="23"/>
        <v>H2</v>
      </c>
      <c r="J154" s="5">
        <f>'Feuille saisie score '!J48</f>
        <v>21</v>
      </c>
      <c r="K154" s="5">
        <f>'Feuille saisie score '!K48</f>
        <v>39</v>
      </c>
      <c r="L154" s="5">
        <f>'Feuille saisie score '!L48</f>
        <v>15</v>
      </c>
      <c r="M154" s="5">
        <f>'Feuille saisie score '!M48</f>
        <v>32</v>
      </c>
      <c r="N154" s="5">
        <f t="shared" si="24"/>
        <v>36</v>
      </c>
      <c r="P154" s="238"/>
      <c r="Q154" s="238"/>
      <c r="R154" s="238" t="str">
        <f t="shared" si="25"/>
        <v/>
      </c>
    </row>
    <row r="155" spans="1:19">
      <c r="A155" s="172" t="s">
        <v>356</v>
      </c>
      <c r="B155" s="172" t="s">
        <v>268</v>
      </c>
      <c r="C155" s="5" t="str">
        <f t="shared" si="22"/>
        <v>DESHAYES SYLVAIN</v>
      </c>
      <c r="D155" s="186" t="s">
        <v>9</v>
      </c>
      <c r="E155" s="145" t="s">
        <v>10</v>
      </c>
      <c r="F155" s="16">
        <f>'joueurs  '!F52</f>
        <v>26.1</v>
      </c>
      <c r="G155" s="89" t="s">
        <v>341</v>
      </c>
      <c r="H155" s="192">
        <v>528596227</v>
      </c>
      <c r="I155" s="141" t="str">
        <f t="shared" si="23"/>
        <v>H3</v>
      </c>
      <c r="J155" s="5">
        <f>'Feuille saisie score '!J52</f>
        <v>15</v>
      </c>
      <c r="K155" s="5">
        <f>'Feuille saisie score '!K52</f>
        <v>38</v>
      </c>
      <c r="L155" s="5">
        <f>'Feuille saisie score '!L52</f>
        <v>8</v>
      </c>
      <c r="M155" s="5">
        <f>'Feuille saisie score '!M52</f>
        <v>29</v>
      </c>
      <c r="N155" s="5">
        <f t="shared" si="24"/>
        <v>23</v>
      </c>
      <c r="P155" s="238"/>
      <c r="Q155" s="238"/>
      <c r="R155" s="238" t="str">
        <f t="shared" si="25"/>
        <v/>
      </c>
    </row>
    <row r="156" spans="1:19">
      <c r="A156" s="172" t="s">
        <v>342</v>
      </c>
      <c r="B156" s="172" t="s">
        <v>343</v>
      </c>
      <c r="C156" s="5" t="str">
        <f t="shared" si="22"/>
        <v>FRANCHI ANTOINE</v>
      </c>
      <c r="D156" s="186" t="s">
        <v>9</v>
      </c>
      <c r="E156" s="145" t="s">
        <v>10</v>
      </c>
      <c r="F156" s="16">
        <f>'joueurs  '!F64</f>
        <v>21.5</v>
      </c>
      <c r="G156" s="89" t="s">
        <v>341</v>
      </c>
      <c r="H156" s="192">
        <v>519009066</v>
      </c>
      <c r="I156" s="141" t="str">
        <f t="shared" si="23"/>
        <v>H2</v>
      </c>
      <c r="J156" s="5">
        <f>'Feuille saisie score '!J64</f>
        <v>15</v>
      </c>
      <c r="K156" s="5">
        <f>'Feuille saisie score '!K64</f>
        <v>36</v>
      </c>
      <c r="L156" s="5">
        <f>'Feuille saisie score '!L64</f>
        <v>18</v>
      </c>
      <c r="M156" s="5">
        <f>'Feuille saisie score '!M64</f>
        <v>40</v>
      </c>
      <c r="N156" s="5">
        <f t="shared" si="24"/>
        <v>33</v>
      </c>
      <c r="P156" s="238"/>
      <c r="Q156" s="238"/>
      <c r="R156" s="238" t="str">
        <f t="shared" si="25"/>
        <v/>
      </c>
    </row>
    <row r="157" spans="1:19">
      <c r="A157" s="172" t="s">
        <v>352</v>
      </c>
      <c r="B157" s="172" t="s">
        <v>353</v>
      </c>
      <c r="C157" s="5" t="str">
        <f t="shared" si="22"/>
        <v>GROLLEAU ANNE-CECILE</v>
      </c>
      <c r="D157" s="186" t="s">
        <v>9</v>
      </c>
      <c r="E157" s="145" t="s">
        <v>19</v>
      </c>
      <c r="F157" s="16">
        <f>'joueurs  '!F72</f>
        <v>27.3</v>
      </c>
      <c r="G157" s="89" t="s">
        <v>341</v>
      </c>
      <c r="H157" s="192">
        <v>537852012</v>
      </c>
      <c r="I157" s="141" t="str">
        <f t="shared" si="23"/>
        <v>F2</v>
      </c>
      <c r="J157" s="5">
        <f>'Feuille saisie score '!J72</f>
        <v>16</v>
      </c>
      <c r="K157" s="5">
        <f>'Feuille saisie score '!K72</f>
        <v>38</v>
      </c>
      <c r="L157" s="5">
        <f>'Feuille saisie score '!L72</f>
        <v>15</v>
      </c>
      <c r="M157" s="5">
        <f>'Feuille saisie score '!M72</f>
        <v>40</v>
      </c>
      <c r="N157" s="5">
        <f t="shared" si="24"/>
        <v>31</v>
      </c>
      <c r="P157" s="238"/>
      <c r="Q157" s="238"/>
      <c r="R157" s="238" t="str">
        <f t="shared" si="25"/>
        <v/>
      </c>
    </row>
    <row r="158" spans="1:19">
      <c r="A158" s="172" t="s">
        <v>344</v>
      </c>
      <c r="B158" s="172" t="s">
        <v>222</v>
      </c>
      <c r="C158" s="5" t="str">
        <f t="shared" si="22"/>
        <v>LEIBMANN LAURENT</v>
      </c>
      <c r="D158" s="186" t="s">
        <v>9</v>
      </c>
      <c r="E158" s="145" t="s">
        <v>10</v>
      </c>
      <c r="F158" s="16">
        <f>'joueurs  '!F97</f>
        <v>19.3</v>
      </c>
      <c r="G158" s="89" t="s">
        <v>341</v>
      </c>
      <c r="H158" s="192">
        <v>47203021</v>
      </c>
      <c r="I158" s="141" t="str">
        <f t="shared" si="23"/>
        <v>H2</v>
      </c>
      <c r="J158" s="5">
        <f>'Feuille saisie score '!J97</f>
        <v>16</v>
      </c>
      <c r="K158" s="5">
        <f>'Feuille saisie score '!K97</f>
        <v>35</v>
      </c>
      <c r="L158" s="5">
        <f>'Feuille saisie score '!L97</f>
        <v>10</v>
      </c>
      <c r="M158" s="5">
        <f>'Feuille saisie score '!M97</f>
        <v>28</v>
      </c>
      <c r="N158" s="5">
        <f t="shared" si="24"/>
        <v>26</v>
      </c>
      <c r="P158" s="238"/>
      <c r="Q158" s="238"/>
      <c r="R158" s="238" t="str">
        <f t="shared" si="25"/>
        <v/>
      </c>
    </row>
    <row r="159" spans="1:19">
      <c r="A159" s="174" t="s">
        <v>339</v>
      </c>
      <c r="B159" s="174" t="s">
        <v>340</v>
      </c>
      <c r="C159" s="5" t="str">
        <f t="shared" si="22"/>
        <v>PARISSE JEAN-LOUIS</v>
      </c>
      <c r="D159" s="186" t="s">
        <v>9</v>
      </c>
      <c r="E159" s="145" t="s">
        <v>10</v>
      </c>
      <c r="F159" s="16">
        <f>'joueurs  '!F124</f>
        <v>16</v>
      </c>
      <c r="G159" s="89" t="s">
        <v>341</v>
      </c>
      <c r="H159" s="192">
        <v>44719097</v>
      </c>
      <c r="I159" s="141" t="str">
        <f t="shared" si="23"/>
        <v>H2</v>
      </c>
      <c r="J159" s="5">
        <f>'Feuille saisie score '!J124</f>
        <v>12</v>
      </c>
      <c r="K159" s="5">
        <f>'Feuille saisie score '!K124</f>
        <v>24</v>
      </c>
      <c r="L159" s="5">
        <f>'Feuille saisie score '!L124</f>
        <v>21</v>
      </c>
      <c r="M159" s="5">
        <f>'Feuille saisie score '!M124</f>
        <v>37</v>
      </c>
      <c r="N159" s="5">
        <f t="shared" si="24"/>
        <v>33</v>
      </c>
      <c r="P159" s="238"/>
      <c r="Q159" s="238"/>
      <c r="R159" s="238" t="str">
        <f t="shared" si="25"/>
        <v/>
      </c>
    </row>
    <row r="160" spans="1:19">
      <c r="A160" s="172" t="s">
        <v>359</v>
      </c>
      <c r="B160" s="172" t="s">
        <v>159</v>
      </c>
      <c r="C160" s="5" t="str">
        <f t="shared" si="22"/>
        <v>PEAULT FRANCK</v>
      </c>
      <c r="D160" s="186" t="s">
        <v>9</v>
      </c>
      <c r="E160" s="145" t="s">
        <v>10</v>
      </c>
      <c r="F160" s="16">
        <f>'joueurs  '!F128</f>
        <v>8.4</v>
      </c>
      <c r="G160" s="89" t="s">
        <v>341</v>
      </c>
      <c r="H160" s="192">
        <v>521429152</v>
      </c>
      <c r="I160" s="141" t="str">
        <f t="shared" si="23"/>
        <v>H1</v>
      </c>
      <c r="J160" s="5">
        <f>'Feuille saisie score '!J128</f>
        <v>19</v>
      </c>
      <c r="K160" s="5">
        <f>'Feuille saisie score '!K128</f>
        <v>30</v>
      </c>
      <c r="L160" s="5">
        <f>'Feuille saisie score '!L128</f>
        <v>25</v>
      </c>
      <c r="M160" s="5">
        <f>'Feuille saisie score '!M128</f>
        <v>35</v>
      </c>
      <c r="N160" s="5">
        <f t="shared" si="24"/>
        <v>44</v>
      </c>
      <c r="P160" s="238"/>
      <c r="Q160" s="238"/>
      <c r="R160" s="238" t="str">
        <f t="shared" si="25"/>
        <v/>
      </c>
    </row>
    <row r="161" spans="1:19">
      <c r="A161" s="172" t="s">
        <v>347</v>
      </c>
      <c r="B161" s="172" t="s">
        <v>348</v>
      </c>
      <c r="C161" s="5" t="str">
        <f t="shared" si="22"/>
        <v>REIS NATHALIE</v>
      </c>
      <c r="D161" s="186" t="s">
        <v>9</v>
      </c>
      <c r="E161" s="145" t="s">
        <v>19</v>
      </c>
      <c r="F161" s="16">
        <f>'joueurs  '!F141</f>
        <v>43.4</v>
      </c>
      <c r="G161" s="89" t="s">
        <v>341</v>
      </c>
      <c r="H161" s="192">
        <v>43027342</v>
      </c>
      <c r="I161" s="141" t="str">
        <f t="shared" si="23"/>
        <v>F2</v>
      </c>
      <c r="J161" s="5">
        <f>'Feuille saisie score '!J141</f>
        <v>8</v>
      </c>
      <c r="K161" s="5">
        <f>'Feuille saisie score '!K141</f>
        <v>38</v>
      </c>
      <c r="L161" s="5">
        <f>'Feuille saisie score '!L141</f>
        <v>3</v>
      </c>
      <c r="M161" s="5">
        <f>'Feuille saisie score '!M141</f>
        <v>30</v>
      </c>
      <c r="N161" s="5">
        <f t="shared" si="24"/>
        <v>11</v>
      </c>
      <c r="P161" s="238"/>
      <c r="Q161" s="238"/>
      <c r="R161" s="238" t="str">
        <f t="shared" si="25"/>
        <v/>
      </c>
    </row>
    <row r="162" spans="1:19" ht="15.75" thickBot="1">
      <c r="A162" s="172" t="s">
        <v>351</v>
      </c>
      <c r="B162" s="172" t="s">
        <v>346</v>
      </c>
      <c r="C162" s="5" t="str">
        <f t="shared" si="22"/>
        <v>REYJAL THIERRY</v>
      </c>
      <c r="D162" s="186" t="s">
        <v>9</v>
      </c>
      <c r="E162" s="145" t="s">
        <v>10</v>
      </c>
      <c r="F162" s="16">
        <f>'joueurs  '!F146</f>
        <v>27.2</v>
      </c>
      <c r="G162" s="89" t="s">
        <v>341</v>
      </c>
      <c r="H162" s="192">
        <v>520733191</v>
      </c>
      <c r="I162" s="141" t="str">
        <f t="shared" si="23"/>
        <v>H3</v>
      </c>
      <c r="J162" s="5">
        <f>'Feuille saisie score '!J146</f>
        <v>14</v>
      </c>
      <c r="K162" s="5">
        <f>'Feuille saisie score '!K146</f>
        <v>42</v>
      </c>
      <c r="L162" s="5">
        <f>'Feuille saisie score '!L146</f>
        <v>9</v>
      </c>
      <c r="M162" s="5">
        <f>'Feuille saisie score '!M146</f>
        <v>31</v>
      </c>
      <c r="N162" s="5">
        <f t="shared" si="24"/>
        <v>23</v>
      </c>
      <c r="P162" s="238"/>
      <c r="Q162" s="238"/>
      <c r="R162" s="238" t="str">
        <f t="shared" si="25"/>
        <v/>
      </c>
    </row>
    <row r="163" spans="1:19" ht="15.75" thickBot="1">
      <c r="A163" s="172" t="s">
        <v>354</v>
      </c>
      <c r="B163" s="172" t="s">
        <v>355</v>
      </c>
      <c r="C163" s="5" t="str">
        <f t="shared" si="22"/>
        <v>RICHARD PASCAL</v>
      </c>
      <c r="D163" s="186" t="s">
        <v>9</v>
      </c>
      <c r="E163" s="145" t="s">
        <v>10</v>
      </c>
      <c r="F163" s="16">
        <f>'joueurs  '!F147</f>
        <v>27.6</v>
      </c>
      <c r="G163" s="89" t="s">
        <v>341</v>
      </c>
      <c r="H163" s="192">
        <v>516473060</v>
      </c>
      <c r="I163" s="141" t="str">
        <f t="shared" si="23"/>
        <v>H3</v>
      </c>
      <c r="J163" s="5">
        <f>'Feuille saisie score '!J147</f>
        <v>10</v>
      </c>
      <c r="K163" s="5">
        <f>'Feuille saisie score '!K147</f>
        <v>32</v>
      </c>
      <c r="L163" s="5">
        <f>'Feuille saisie score '!L147</f>
        <v>9</v>
      </c>
      <c r="M163" s="5">
        <f>'Feuille saisie score '!M147</f>
        <v>33</v>
      </c>
      <c r="N163" s="5">
        <f t="shared" si="24"/>
        <v>19</v>
      </c>
      <c r="P163" s="248" t="str">
        <f>G163</f>
        <v xml:space="preserve">NATIXIS  </v>
      </c>
      <c r="Q163" s="247">
        <f>'équipe brut H'!T163+'équipe brut F '!T168</f>
        <v>75</v>
      </c>
      <c r="R163" s="244">
        <f t="shared" si="25"/>
        <v>3</v>
      </c>
    </row>
    <row r="164" spans="1:19">
      <c r="A164" s="172" t="s">
        <v>247</v>
      </c>
      <c r="B164" s="172" t="s">
        <v>248</v>
      </c>
      <c r="C164" s="5" t="str">
        <f t="shared" si="22"/>
        <v>CAILLAT Pierre Yves</v>
      </c>
      <c r="D164" s="186" t="s">
        <v>9</v>
      </c>
      <c r="E164" s="150" t="s">
        <v>10</v>
      </c>
      <c r="F164" s="16">
        <f>'joueurs  '!F27</f>
        <v>24.3</v>
      </c>
      <c r="G164" s="66" t="s">
        <v>244</v>
      </c>
      <c r="H164" s="201">
        <v>217085</v>
      </c>
      <c r="I164" s="141" t="str">
        <f t="shared" si="23"/>
        <v>H2</v>
      </c>
      <c r="J164" s="5">
        <f>'Feuille saisie score '!J27</f>
        <v>12</v>
      </c>
      <c r="K164" s="5">
        <f>'Feuille saisie score '!K27</f>
        <v>30</v>
      </c>
      <c r="L164" s="5">
        <f>'Feuille saisie score '!L27</f>
        <v>12</v>
      </c>
      <c r="M164" s="5">
        <f>'Feuille saisie score '!M27</f>
        <v>30</v>
      </c>
      <c r="N164" s="5">
        <f t="shared" si="24"/>
        <v>24</v>
      </c>
      <c r="P164" s="238"/>
      <c r="Q164" s="238"/>
      <c r="R164" s="238" t="str">
        <f t="shared" si="25"/>
        <v/>
      </c>
    </row>
    <row r="165" spans="1:19">
      <c r="A165" s="172" t="s">
        <v>249</v>
      </c>
      <c r="B165" s="172" t="s">
        <v>250</v>
      </c>
      <c r="C165" s="5" t="str">
        <f t="shared" si="22"/>
        <v>CORDIER Matthieu</v>
      </c>
      <c r="D165" s="186" t="s">
        <v>9</v>
      </c>
      <c r="E165" s="150" t="s">
        <v>10</v>
      </c>
      <c r="F165" s="16">
        <f>'joueurs  '!F34</f>
        <v>3.2</v>
      </c>
      <c r="G165" s="66" t="s">
        <v>244</v>
      </c>
      <c r="H165" s="201">
        <v>43346122</v>
      </c>
      <c r="I165" s="141" t="str">
        <f t="shared" si="23"/>
        <v>H1</v>
      </c>
      <c r="J165" s="5">
        <f>'Feuille saisie score '!J34</f>
        <v>26</v>
      </c>
      <c r="K165" s="5">
        <f>'Feuille saisie score '!K34</f>
        <v>30</v>
      </c>
      <c r="L165" s="5">
        <f>'Feuille saisie score '!L34</f>
        <v>22</v>
      </c>
      <c r="M165" s="5">
        <f>'Feuille saisie score '!M34</f>
        <v>25</v>
      </c>
      <c r="N165" s="5">
        <f t="shared" si="24"/>
        <v>48</v>
      </c>
      <c r="P165" s="238"/>
      <c r="Q165" s="238"/>
      <c r="R165" s="238" t="str">
        <f t="shared" si="25"/>
        <v/>
      </c>
    </row>
    <row r="166" spans="1:19">
      <c r="A166" s="172" t="s">
        <v>245</v>
      </c>
      <c r="B166" s="172" t="s">
        <v>246</v>
      </c>
      <c r="C166" s="5" t="str">
        <f t="shared" si="22"/>
        <v>GAMBILLO Franco</v>
      </c>
      <c r="D166" s="186" t="s">
        <v>9</v>
      </c>
      <c r="E166" s="150" t="s">
        <v>10</v>
      </c>
      <c r="F166" s="16">
        <f>'joueurs  '!F65</f>
        <v>19.2</v>
      </c>
      <c r="G166" s="66" t="s">
        <v>244</v>
      </c>
      <c r="H166" s="192">
        <v>521918187</v>
      </c>
      <c r="I166" s="141" t="str">
        <f t="shared" si="23"/>
        <v>H2</v>
      </c>
      <c r="J166" s="5">
        <f>'Feuille saisie score '!J65</f>
        <v>20</v>
      </c>
      <c r="K166" s="5">
        <f>'Feuille saisie score '!K65</f>
        <v>39</v>
      </c>
      <c r="L166" s="5">
        <f>'Feuille saisie score '!L65</f>
        <v>17</v>
      </c>
      <c r="M166" s="5">
        <f>'Feuille saisie score '!M65</f>
        <v>35</v>
      </c>
      <c r="N166" s="5">
        <f t="shared" si="24"/>
        <v>37</v>
      </c>
      <c r="P166" s="238"/>
      <c r="Q166" s="238"/>
      <c r="R166" s="238" t="str">
        <f t="shared" si="25"/>
        <v/>
      </c>
    </row>
    <row r="167" spans="1:19" ht="15.75" thickBot="1">
      <c r="A167" s="174" t="s">
        <v>243</v>
      </c>
      <c r="B167" s="174" t="s">
        <v>64</v>
      </c>
      <c r="C167" s="5" t="str">
        <f t="shared" si="22"/>
        <v>LAMOUR Eric</v>
      </c>
      <c r="D167" s="186" t="s">
        <v>9</v>
      </c>
      <c r="E167" s="150" t="s">
        <v>10</v>
      </c>
      <c r="F167" s="16">
        <f>'joueurs  '!F90</f>
        <v>13.6</v>
      </c>
      <c r="G167" s="66" t="s">
        <v>244</v>
      </c>
      <c r="H167" s="192">
        <v>44214097</v>
      </c>
      <c r="I167" s="141" t="str">
        <f t="shared" si="23"/>
        <v>H1</v>
      </c>
      <c r="J167" s="5">
        <f>'Feuille saisie score '!J90</f>
        <v>14</v>
      </c>
      <c r="K167" s="5">
        <f>'Feuille saisie score '!K90</f>
        <v>27</v>
      </c>
      <c r="L167" s="5">
        <f>'Feuille saisie score '!L90</f>
        <v>18</v>
      </c>
      <c r="M167" s="5">
        <f>'Feuille saisie score '!M90</f>
        <v>31</v>
      </c>
      <c r="N167" s="5">
        <f t="shared" si="24"/>
        <v>32</v>
      </c>
      <c r="P167" s="238"/>
      <c r="Q167" s="238"/>
      <c r="R167" s="238" t="str">
        <f t="shared" si="25"/>
        <v/>
      </c>
    </row>
    <row r="168" spans="1:19" ht="15.75" thickBot="1">
      <c r="A168" s="172" t="s">
        <v>251</v>
      </c>
      <c r="B168" s="172" t="s">
        <v>44</v>
      </c>
      <c r="C168" s="5" t="str">
        <f t="shared" si="22"/>
        <v>POULALION Fabrice</v>
      </c>
      <c r="D168" s="186" t="s">
        <v>9</v>
      </c>
      <c r="E168" s="150" t="s">
        <v>10</v>
      </c>
      <c r="F168" s="16">
        <f>'joueurs  '!F135</f>
        <v>15</v>
      </c>
      <c r="G168" s="66" t="s">
        <v>244</v>
      </c>
      <c r="H168" s="201">
        <v>522013330</v>
      </c>
      <c r="I168" s="141" t="str">
        <f t="shared" si="23"/>
        <v>H1</v>
      </c>
      <c r="J168" s="5">
        <f>'Feuille saisie score '!J135</f>
        <v>17</v>
      </c>
      <c r="K168" s="5">
        <f>'Feuille saisie score '!K135</f>
        <v>30</v>
      </c>
      <c r="L168" s="5">
        <f>'Feuille saisie score '!L135</f>
        <v>19</v>
      </c>
      <c r="M168" s="5">
        <f>'Feuille saisie score '!M135</f>
        <v>34</v>
      </c>
      <c r="N168" s="5">
        <f t="shared" si="24"/>
        <v>36</v>
      </c>
      <c r="P168" s="282" t="str">
        <f>G168</f>
        <v xml:space="preserve">PALATINE  </v>
      </c>
      <c r="Q168" s="247">
        <f>'équipe brut H'!T168+'équipe brut F '!T173</f>
        <v>48</v>
      </c>
      <c r="R168" s="244">
        <f t="shared" si="25"/>
        <v>13</v>
      </c>
      <c r="S168" s="284" t="s">
        <v>499</v>
      </c>
    </row>
    <row r="169" spans="1:19" ht="15.75" thickBot="1">
      <c r="A169" s="174" t="s">
        <v>336</v>
      </c>
      <c r="B169" s="174" t="s">
        <v>337</v>
      </c>
      <c r="C169" s="5" t="str">
        <f t="shared" si="22"/>
        <v>LEGROS DANIEL</v>
      </c>
      <c r="D169" s="186" t="s">
        <v>9</v>
      </c>
      <c r="E169" s="97" t="s">
        <v>10</v>
      </c>
      <c r="F169" s="16">
        <f>'joueurs  '!F96</f>
        <v>20.5</v>
      </c>
      <c r="G169" s="86" t="s">
        <v>338</v>
      </c>
      <c r="H169" s="192">
        <v>520245343</v>
      </c>
      <c r="I169" s="141" t="str">
        <f t="shared" si="23"/>
        <v>H2</v>
      </c>
      <c r="J169" s="5">
        <f>'Feuille saisie score '!J96</f>
        <v>10</v>
      </c>
      <c r="K169" s="5">
        <f>'Feuille saisie score '!K96</f>
        <v>27</v>
      </c>
      <c r="L169" s="5">
        <f>'Feuille saisie score '!L96</f>
        <v>14</v>
      </c>
      <c r="M169" s="5">
        <f>'Feuille saisie score '!M96</f>
        <v>33</v>
      </c>
      <c r="N169" s="5">
        <f t="shared" si="24"/>
        <v>24</v>
      </c>
      <c r="P169" s="282" t="str">
        <f>G169</f>
        <v xml:space="preserve">TURBO BPCE  </v>
      </c>
      <c r="Q169" s="247">
        <f>'équipe brut H'!T170</f>
        <v>24</v>
      </c>
      <c r="R169" s="244">
        <f t="shared" si="25"/>
        <v>21</v>
      </c>
      <c r="S169" s="284" t="s">
        <v>499</v>
      </c>
    </row>
    <row r="172" spans="1:19">
      <c r="P172" t="s">
        <v>476</v>
      </c>
    </row>
    <row r="173" spans="1:19">
      <c r="P173" t="s">
        <v>520</v>
      </c>
    </row>
  </sheetData>
  <autoFilter ref="A2:N169">
    <filterColumn colId="3">
      <filters>
        <filter val="R"/>
        <filter val="S"/>
      </filters>
    </filterColumn>
    <sortState ref="A3:N184">
      <sortCondition ref="G2:G184"/>
    </sortState>
  </autoFilter>
  <mergeCells count="1">
    <mergeCell ref="C1:G1"/>
  </mergeCells>
  <conditionalFormatting sqref="I2:I1048576">
    <cfRule type="cellIs" dxfId="54" priority="20" operator="equal">
      <formula>"F2"</formula>
    </cfRule>
    <cfRule type="cellIs" dxfId="53" priority="21" operator="equal">
      <formula>"F1"</formula>
    </cfRule>
    <cfRule type="cellIs" dxfId="52" priority="22" operator="equal">
      <formula>"H3"</formula>
    </cfRule>
    <cfRule type="cellIs" dxfId="51" priority="23" operator="equal">
      <formula>"H2"</formula>
    </cfRule>
    <cfRule type="cellIs" dxfId="50" priority="24" operator="equal">
      <formula>"H1"</formula>
    </cfRule>
  </conditionalFormatting>
  <conditionalFormatting sqref="D2:D1048576">
    <cfRule type="cellIs" dxfId="49" priority="19" operator="equal">
      <formula>"E"</formula>
    </cfRule>
  </conditionalFormatting>
  <conditionalFormatting sqref="E2:E1048576">
    <cfRule type="cellIs" dxfId="48" priority="16" operator="equal">
      <formula>"H"</formula>
    </cfRule>
    <cfRule type="cellIs" dxfId="47" priority="17" operator="equal">
      <formula>"F"</formula>
    </cfRule>
    <cfRule type="cellIs" priority="18" operator="equal">
      <formula>"F"</formula>
    </cfRule>
  </conditionalFormatting>
  <conditionalFormatting sqref="R3:R4 R17:R30 R32 R34:R36 R70:R72 R74:R81 R94:R97 R99:R101 R124:R138 R145 R150:R167 R6:R14 R147:R148 R169 R103:R116 R83:R92 R39:R68 R140:R143 R118:R122">
    <cfRule type="cellIs" dxfId="46" priority="10" operator="equal">
      <formula>3</formula>
    </cfRule>
    <cfRule type="cellIs" dxfId="45" priority="11" operator="equal">
      <formula>2</formula>
    </cfRule>
    <cfRule type="cellIs" dxfId="44" priority="12" operator="equal">
      <formula>1</formula>
    </cfRule>
  </conditionalFormatting>
  <conditionalFormatting sqref="R2">
    <cfRule type="cellIs" dxfId="43" priority="7" operator="equal">
      <formula>3</formula>
    </cfRule>
    <cfRule type="cellIs" dxfId="42" priority="8" operator="equal">
      <formula>2</formula>
    </cfRule>
    <cfRule type="cellIs" dxfId="41" priority="9" operator="equal">
      <formula>1</formula>
    </cfRule>
  </conditionalFormatting>
  <conditionalFormatting sqref="R146">
    <cfRule type="cellIs" dxfId="40" priority="4" operator="equal">
      <formula>3</formula>
    </cfRule>
    <cfRule type="cellIs" dxfId="39" priority="5" operator="equal">
      <formula>2</formula>
    </cfRule>
    <cfRule type="cellIs" dxfId="38" priority="6" operator="equal">
      <formula>1</formula>
    </cfRule>
  </conditionalFormatting>
  <conditionalFormatting sqref="R168">
    <cfRule type="cellIs" dxfId="37" priority="1" operator="equal">
      <formula>3</formula>
    </cfRule>
    <cfRule type="cellIs" dxfId="36" priority="2" operator="equal">
      <formula>2</formula>
    </cfRule>
    <cfRule type="cellIs" dxfId="35" priority="3" operator="equal">
      <formula>1</formula>
    </cfRule>
  </conditionalFormatting>
  <dataValidations count="3">
    <dataValidation type="list" allowBlank="1" showInputMessage="1" showErrorMessage="1" sqref="E121:E140 E169 E3:E31 E142:E167 E51:E63 E78:E116">
      <formula1>"F,H"</formula1>
    </dataValidation>
    <dataValidation type="list" allowBlank="1" showInputMessage="1" showErrorMessage="1" sqref="D121:D137 D162:D168 D3:D31 D142:D158 D51:D63 D78:D116">
      <formula1>"S,E"</formula1>
    </dataValidation>
    <dataValidation allowBlank="1" showInputMessage="1" showErrorMessage="1" errorTitle="mauvaise saisie" error="F pour Femme_x000a_H pour Homme" promptTitle="SAISIE OBLIGATOIRE SVP" prompt="merci !" sqref="E141"/>
  </dataValidation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73"/>
  <sheetViews>
    <sheetView topLeftCell="C44" workbookViewId="0">
      <selection activeCell="Q65" sqref="Q65"/>
    </sheetView>
  </sheetViews>
  <sheetFormatPr baseColWidth="10" defaultRowHeight="15"/>
  <cols>
    <col min="1" max="1" width="21.5703125" hidden="1" customWidth="1"/>
    <col min="2" max="2" width="16.5703125" hidden="1" customWidth="1"/>
    <col min="3" max="3" width="32.28515625" customWidth="1"/>
    <col min="4" max="4" width="8.7109375" hidden="1" customWidth="1"/>
    <col min="5" max="5" width="8.140625" hidden="1" customWidth="1"/>
    <col min="6" max="6" width="11.42578125" customWidth="1"/>
    <col min="7" max="7" width="12" customWidth="1"/>
    <col min="8" max="8" width="0" hidden="1" customWidth="1"/>
    <col min="9" max="9" width="7.7109375" hidden="1" customWidth="1"/>
    <col min="10" max="10" width="17.28515625" hidden="1" customWidth="1"/>
    <col min="11" max="11" width="17.42578125" customWidth="1"/>
    <col min="12" max="12" width="17.42578125" hidden="1" customWidth="1"/>
    <col min="13" max="13" width="15" customWidth="1"/>
    <col min="14" max="14" width="16.28515625" customWidth="1"/>
    <col min="16" max="17" width="12.7109375" customWidth="1"/>
    <col min="18" max="18" width="17.85546875" style="238" customWidth="1"/>
    <col min="19" max="19" width="20.42578125" customWidth="1"/>
  </cols>
  <sheetData>
    <row r="1" spans="1:19" ht="93.75" customHeight="1" thickBot="1">
      <c r="C1" s="321" t="s">
        <v>474</v>
      </c>
      <c r="D1" s="322"/>
      <c r="E1" s="322"/>
      <c r="F1" s="322"/>
      <c r="G1" s="322"/>
      <c r="H1" s="229"/>
      <c r="I1" s="229"/>
      <c r="J1" s="231"/>
      <c r="K1" s="231" t="s">
        <v>461</v>
      </c>
      <c r="L1" s="231"/>
      <c r="M1" s="232"/>
      <c r="N1" s="228"/>
    </row>
    <row r="2" spans="1:19" ht="89.25" customHeight="1" thickBot="1">
      <c r="A2" s="1" t="s">
        <v>0</v>
      </c>
      <c r="B2" s="1" t="s">
        <v>1</v>
      </c>
      <c r="C2" s="222" t="s">
        <v>446</v>
      </c>
      <c r="D2" s="222" t="s">
        <v>2</v>
      </c>
      <c r="E2" s="222" t="s">
        <v>3</v>
      </c>
      <c r="F2" s="223" t="s">
        <v>4</v>
      </c>
      <c r="G2" s="222" t="s">
        <v>5</v>
      </c>
      <c r="H2" s="224" t="s">
        <v>6</v>
      </c>
      <c r="I2" s="225" t="s">
        <v>445</v>
      </c>
      <c r="J2" s="226" t="s">
        <v>448</v>
      </c>
      <c r="K2" s="227" t="s">
        <v>449</v>
      </c>
      <c r="L2" s="226" t="s">
        <v>450</v>
      </c>
      <c r="M2" s="227" t="s">
        <v>451</v>
      </c>
      <c r="N2" s="233" t="s">
        <v>462</v>
      </c>
      <c r="P2" s="236" t="s">
        <v>5</v>
      </c>
      <c r="Q2" s="242" t="s">
        <v>482</v>
      </c>
      <c r="R2" s="286" t="s">
        <v>468</v>
      </c>
    </row>
    <row r="3" spans="1:19">
      <c r="A3" s="172" t="s">
        <v>390</v>
      </c>
      <c r="B3" s="172" t="s">
        <v>225</v>
      </c>
      <c r="C3" s="5" t="str">
        <f t="shared" ref="C3:C31" si="0">A3&amp;" "&amp;B3</f>
        <v>BERTON Nicolas</v>
      </c>
      <c r="D3" s="186" t="s">
        <v>9</v>
      </c>
      <c r="E3" s="95" t="s">
        <v>10</v>
      </c>
      <c r="F3" s="16">
        <f>'joueurs  '!F18</f>
        <v>11.4</v>
      </c>
      <c r="G3" s="14" t="s">
        <v>391</v>
      </c>
      <c r="H3" s="197" t="s">
        <v>392</v>
      </c>
      <c r="I3" s="141" t="str">
        <f t="shared" ref="I3:I31" si="1">IF(E3="H",IF(F3&lt;15.5,"H1",IF(F3&lt;24.5,"H2","H3")),IF(E3="F",IF(F3&lt;24.5,"F1","F2"),""))</f>
        <v>H1</v>
      </c>
      <c r="J3" s="5">
        <f>'Feuille saisie score '!J18</f>
        <v>21</v>
      </c>
      <c r="K3" s="5">
        <f>'Feuille saisie score '!K18</f>
        <v>31</v>
      </c>
      <c r="L3" s="5">
        <f>'Feuille saisie score '!L18</f>
        <v>9</v>
      </c>
      <c r="M3" s="5">
        <f>'Feuille saisie score '!M18</f>
        <v>19</v>
      </c>
      <c r="N3" s="5">
        <f>K3+M3</f>
        <v>50</v>
      </c>
      <c r="R3" s="238" t="str">
        <f>IF(Q3="","",RANK(Q3,$Q$3:$Q$169,0))</f>
        <v/>
      </c>
    </row>
    <row r="4" spans="1:19">
      <c r="A4" s="172" t="s">
        <v>393</v>
      </c>
      <c r="B4" s="172" t="s">
        <v>28</v>
      </c>
      <c r="C4" s="5" t="str">
        <f t="shared" si="0"/>
        <v>HOUPIN Gilles</v>
      </c>
      <c r="D4" s="186" t="s">
        <v>9</v>
      </c>
      <c r="E4" s="95" t="s">
        <v>10</v>
      </c>
      <c r="F4" s="16">
        <f>'joueurs  '!F80</f>
        <v>16.100000000000001</v>
      </c>
      <c r="G4" s="14" t="s">
        <v>391</v>
      </c>
      <c r="H4" s="197" t="s">
        <v>394</v>
      </c>
      <c r="I4" s="141" t="str">
        <f t="shared" si="1"/>
        <v>H2</v>
      </c>
      <c r="J4" s="5">
        <f>'Feuille saisie score '!J80</f>
        <v>11</v>
      </c>
      <c r="K4" s="5">
        <f>'Feuille saisie score '!K80</f>
        <v>24</v>
      </c>
      <c r="L4" s="5">
        <f>'Feuille saisie score '!L80</f>
        <v>7</v>
      </c>
      <c r="M4" s="5">
        <f>'Feuille saisie score '!M80</f>
        <v>20</v>
      </c>
      <c r="N4" s="5">
        <f>K4+M4</f>
        <v>44</v>
      </c>
      <c r="R4" s="238" t="str">
        <f>IF(Q4="","",RANK(Q4,$Q$3:$Q$169,0))</f>
        <v/>
      </c>
    </row>
    <row r="5" spans="1:19" hidden="1">
      <c r="A5" s="172" t="s">
        <v>277</v>
      </c>
      <c r="B5" s="172" t="s">
        <v>278</v>
      </c>
      <c r="C5" s="5" t="str">
        <f t="shared" si="0"/>
        <v>ALAMICHEL Valérie</v>
      </c>
      <c r="D5" s="152" t="s">
        <v>22</v>
      </c>
      <c r="E5" s="152" t="s">
        <v>19</v>
      </c>
      <c r="F5" s="16">
        <f>'joueurs  '!F3</f>
        <v>34.1</v>
      </c>
      <c r="G5" s="74" t="s">
        <v>276</v>
      </c>
      <c r="H5" s="192">
        <v>522832259</v>
      </c>
      <c r="I5" s="141" t="str">
        <f t="shared" si="1"/>
        <v>F2</v>
      </c>
      <c r="J5" s="5">
        <f>'Feuille saisie score '!J3</f>
        <v>4</v>
      </c>
      <c r="K5" s="5">
        <f>'Feuille saisie score '!K3</f>
        <v>29</v>
      </c>
      <c r="L5" s="5">
        <f>'Feuille saisie score '!L3</f>
        <v>6</v>
      </c>
      <c r="M5" s="5">
        <f>'Feuille saisie score '!M3</f>
        <v>24</v>
      </c>
      <c r="N5" s="5">
        <f>J5+L5</f>
        <v>10</v>
      </c>
      <c r="R5"/>
    </row>
    <row r="6" spans="1:19">
      <c r="A6" s="172" t="s">
        <v>395</v>
      </c>
      <c r="B6" s="172" t="s">
        <v>396</v>
      </c>
      <c r="C6" s="5" t="str">
        <f t="shared" si="0"/>
        <v>PESTA Jonathan</v>
      </c>
      <c r="D6" s="186" t="s">
        <v>9</v>
      </c>
      <c r="E6" s="95" t="s">
        <v>10</v>
      </c>
      <c r="F6" s="16">
        <f>'joueurs  '!F130</f>
        <v>24.1</v>
      </c>
      <c r="G6" s="14" t="s">
        <v>391</v>
      </c>
      <c r="H6" s="172">
        <v>44509307</v>
      </c>
      <c r="I6" s="141" t="str">
        <f t="shared" si="1"/>
        <v>H2</v>
      </c>
      <c r="J6" s="5">
        <f>'Feuille saisie score '!J130</f>
        <v>9</v>
      </c>
      <c r="K6" s="5">
        <f>'Feuille saisie score '!K130</f>
        <v>23</v>
      </c>
      <c r="L6" s="5">
        <f>'Feuille saisie score '!L130</f>
        <v>3</v>
      </c>
      <c r="M6" s="5">
        <f>'Feuille saisie score '!M130</f>
        <v>20</v>
      </c>
      <c r="N6" s="5">
        <f t="shared" ref="N6:N14" si="2">K6+M6</f>
        <v>43</v>
      </c>
      <c r="R6" s="238" t="str">
        <f t="shared" ref="R6:R14" si="3">IF(Q6="","",RANK(Q6,$Q$3:$Q$169,0))</f>
        <v/>
      </c>
    </row>
    <row r="7" spans="1:19">
      <c r="A7" s="172" t="s">
        <v>397</v>
      </c>
      <c r="B7" s="172" t="s">
        <v>398</v>
      </c>
      <c r="C7" s="5" t="str">
        <f t="shared" si="0"/>
        <v>PETITFRERE Olivier</v>
      </c>
      <c r="D7" s="186" t="s">
        <v>9</v>
      </c>
      <c r="E7" s="95" t="s">
        <v>10</v>
      </c>
      <c r="F7" s="16">
        <f>'joueurs  '!F132</f>
        <v>14.5</v>
      </c>
      <c r="G7" s="14" t="s">
        <v>391</v>
      </c>
      <c r="H7" s="172">
        <v>536829228</v>
      </c>
      <c r="I7" s="141" t="str">
        <f t="shared" si="1"/>
        <v>H1</v>
      </c>
      <c r="J7" s="5">
        <f>'Feuille saisie score '!J132</f>
        <v>17</v>
      </c>
      <c r="K7" s="5">
        <f>'Feuille saisie score '!K132</f>
        <v>30</v>
      </c>
      <c r="L7" s="5">
        <f>'Feuille saisie score '!L132</f>
        <v>23</v>
      </c>
      <c r="M7" s="5">
        <f>'Feuille saisie score '!M132</f>
        <v>37</v>
      </c>
      <c r="N7" s="5">
        <f t="shared" si="2"/>
        <v>67</v>
      </c>
      <c r="R7" s="238" t="str">
        <f t="shared" si="3"/>
        <v/>
      </c>
    </row>
    <row r="8" spans="1:19" ht="15.75" thickBot="1">
      <c r="A8" s="174" t="s">
        <v>399</v>
      </c>
      <c r="B8" s="174" t="s">
        <v>400</v>
      </c>
      <c r="C8" s="5" t="str">
        <f t="shared" si="0"/>
        <v>SEMBLAT Charles Carol</v>
      </c>
      <c r="D8" s="186" t="s">
        <v>9</v>
      </c>
      <c r="E8" s="95" t="s">
        <v>10</v>
      </c>
      <c r="F8" s="16">
        <f>'joueurs  '!F153</f>
        <v>18.7</v>
      </c>
      <c r="G8" s="14" t="s">
        <v>391</v>
      </c>
      <c r="H8" s="197" t="s">
        <v>401</v>
      </c>
      <c r="I8" s="141" t="str">
        <f t="shared" si="1"/>
        <v>H2</v>
      </c>
      <c r="J8" s="5">
        <f>'Feuille saisie score '!J153</f>
        <v>19</v>
      </c>
      <c r="K8" s="5">
        <f>'Feuille saisie score '!K153</f>
        <v>36</v>
      </c>
      <c r="L8" s="5">
        <f>'Feuille saisie score '!L153</f>
        <v>11</v>
      </c>
      <c r="M8" s="5">
        <f>'Feuille saisie score '!M153</f>
        <v>27</v>
      </c>
      <c r="N8" s="5">
        <f t="shared" si="2"/>
        <v>63</v>
      </c>
      <c r="R8" s="238" t="str">
        <f t="shared" si="3"/>
        <v/>
      </c>
    </row>
    <row r="9" spans="1:19" ht="15.75" customHeight="1" thickBot="1">
      <c r="A9" s="172" t="s">
        <v>402</v>
      </c>
      <c r="B9" s="172" t="s">
        <v>50</v>
      </c>
      <c r="C9" s="5" t="str">
        <f t="shared" si="0"/>
        <v>WEBER  Philippe</v>
      </c>
      <c r="D9" s="186" t="s">
        <v>9</v>
      </c>
      <c r="E9" s="95" t="s">
        <v>10</v>
      </c>
      <c r="F9" s="16">
        <f>'joueurs  '!F165</f>
        <v>13.4</v>
      </c>
      <c r="G9" s="14" t="s">
        <v>391</v>
      </c>
      <c r="H9" s="197" t="s">
        <v>403</v>
      </c>
      <c r="I9" s="141" t="str">
        <f t="shared" si="1"/>
        <v>H1</v>
      </c>
      <c r="J9" s="5">
        <f>'Feuille saisie score '!J165</f>
        <v>14</v>
      </c>
      <c r="K9" s="5">
        <f>'Feuille saisie score '!K165</f>
        <v>28</v>
      </c>
      <c r="L9" s="5">
        <f>'Feuille saisie score '!L165</f>
        <v>15</v>
      </c>
      <c r="M9" s="5">
        <f>'Feuille saisie score '!M165</f>
        <v>27</v>
      </c>
      <c r="N9" s="5">
        <f t="shared" si="2"/>
        <v>55</v>
      </c>
      <c r="P9" s="246" t="str">
        <f>G9</f>
        <v xml:space="preserve">BPALC  </v>
      </c>
      <c r="Q9" s="247">
        <f>'équipe net H'!T9</f>
        <v>67</v>
      </c>
      <c r="R9" s="244">
        <f t="shared" si="3"/>
        <v>18</v>
      </c>
      <c r="S9" s="284" t="s">
        <v>499</v>
      </c>
    </row>
    <row r="10" spans="1:19">
      <c r="A10" s="172" t="s">
        <v>256</v>
      </c>
      <c r="B10" s="172" t="s">
        <v>257</v>
      </c>
      <c r="C10" s="5" t="str">
        <f t="shared" si="0"/>
        <v>ASTIER DOMINIQUE</v>
      </c>
      <c r="D10" s="186" t="s">
        <v>9</v>
      </c>
      <c r="E10" s="149" t="s">
        <v>10</v>
      </c>
      <c r="F10" s="16">
        <f>'joueurs  '!F6</f>
        <v>24.6</v>
      </c>
      <c r="G10" s="57" t="s">
        <v>255</v>
      </c>
      <c r="H10" s="192">
        <v>47116117</v>
      </c>
      <c r="I10" s="141" t="str">
        <f t="shared" si="1"/>
        <v>H3</v>
      </c>
      <c r="J10" s="5">
        <f>'Feuille saisie score '!J6</f>
        <v>5</v>
      </c>
      <c r="K10" s="5">
        <f>'Feuille saisie score '!K6</f>
        <v>19</v>
      </c>
      <c r="L10" s="5">
        <f>'Feuille saisie score '!L6</f>
        <v>15</v>
      </c>
      <c r="M10" s="5">
        <f>'Feuille saisie score '!M6</f>
        <v>40</v>
      </c>
      <c r="N10" s="5">
        <f t="shared" si="2"/>
        <v>59</v>
      </c>
      <c r="P10" s="238"/>
      <c r="Q10" s="238"/>
      <c r="R10" s="238" t="str">
        <f t="shared" si="3"/>
        <v/>
      </c>
    </row>
    <row r="11" spans="1:19" ht="15.75" thickBot="1">
      <c r="A11" s="172" t="s">
        <v>258</v>
      </c>
      <c r="B11" s="172" t="s">
        <v>259</v>
      </c>
      <c r="C11" s="5" t="str">
        <f t="shared" si="0"/>
        <v>GEA  BERNARD</v>
      </c>
      <c r="D11" s="186" t="s">
        <v>9</v>
      </c>
      <c r="E11" s="149" t="s">
        <v>10</v>
      </c>
      <c r="F11" s="16">
        <f>'joueurs  '!F68</f>
        <v>27.7</v>
      </c>
      <c r="G11" s="57" t="s">
        <v>255</v>
      </c>
      <c r="H11" s="192">
        <v>522458066</v>
      </c>
      <c r="I11" s="141" t="str">
        <f t="shared" si="1"/>
        <v>H3</v>
      </c>
      <c r="J11" s="5">
        <f>'Feuille saisie score '!J68</f>
        <v>11</v>
      </c>
      <c r="K11" s="5">
        <f>'Feuille saisie score '!K68</f>
        <v>34</v>
      </c>
      <c r="L11" s="5">
        <f>'Feuille saisie score '!L68</f>
        <v>8</v>
      </c>
      <c r="M11" s="5">
        <f>'Feuille saisie score '!M68</f>
        <v>25</v>
      </c>
      <c r="N11" s="5">
        <f t="shared" si="2"/>
        <v>59</v>
      </c>
      <c r="P11" s="238"/>
      <c r="Q11" s="238"/>
      <c r="R11" s="238" t="str">
        <f t="shared" si="3"/>
        <v/>
      </c>
    </row>
    <row r="12" spans="1:19" ht="15.75" thickBot="1">
      <c r="A12" s="174" t="s">
        <v>254</v>
      </c>
      <c r="B12" s="174" t="s">
        <v>180</v>
      </c>
      <c r="C12" s="5" t="str">
        <f t="shared" si="0"/>
        <v>MARTY CHRISTIAN</v>
      </c>
      <c r="D12" s="186" t="s">
        <v>9</v>
      </c>
      <c r="E12" s="149" t="s">
        <v>10</v>
      </c>
      <c r="F12" s="16">
        <f>'joueurs  '!F109</f>
        <v>13.1</v>
      </c>
      <c r="G12" s="57" t="s">
        <v>255</v>
      </c>
      <c r="H12" s="192">
        <v>513007140</v>
      </c>
      <c r="I12" s="141" t="str">
        <f t="shared" si="1"/>
        <v>H1</v>
      </c>
      <c r="J12" s="5">
        <f>'Feuille saisie score '!J109</f>
        <v>14</v>
      </c>
      <c r="K12" s="5">
        <f>'Feuille saisie score '!K109</f>
        <v>26</v>
      </c>
      <c r="L12" s="5">
        <f>'Feuille saisie score '!L109</f>
        <v>13</v>
      </c>
      <c r="M12" s="5">
        <f>'Feuille saisie score '!M109</f>
        <v>23</v>
      </c>
      <c r="N12" s="5">
        <f t="shared" si="2"/>
        <v>49</v>
      </c>
      <c r="P12" s="246" t="str">
        <f>G12</f>
        <v xml:space="preserve">BPAURA  </v>
      </c>
      <c r="Q12" s="247">
        <f>'équipe net H'!T12</f>
        <v>59</v>
      </c>
      <c r="R12" s="244">
        <f t="shared" si="3"/>
        <v>23</v>
      </c>
      <c r="S12" s="284" t="s">
        <v>499</v>
      </c>
    </row>
    <row r="13" spans="1:19">
      <c r="A13" s="174" t="s">
        <v>272</v>
      </c>
      <c r="B13" s="174" t="s">
        <v>273</v>
      </c>
      <c r="C13" s="5" t="str">
        <f t="shared" si="0"/>
        <v>ALLAIN LOIC</v>
      </c>
      <c r="D13" s="186" t="s">
        <v>9</v>
      </c>
      <c r="E13" s="151" t="s">
        <v>10</v>
      </c>
      <c r="F13" s="16">
        <f>'joueurs  '!F4</f>
        <v>32.6</v>
      </c>
      <c r="G13" s="71" t="s">
        <v>264</v>
      </c>
      <c r="H13" s="192">
        <v>527813190</v>
      </c>
      <c r="I13" s="141" t="str">
        <f t="shared" si="1"/>
        <v>H3</v>
      </c>
      <c r="J13" s="5">
        <f>'Feuille saisie score '!J4</f>
        <v>5</v>
      </c>
      <c r="K13" s="5">
        <f>'Feuille saisie score '!K4</f>
        <v>28</v>
      </c>
      <c r="L13" s="5">
        <f>'Feuille saisie score '!L4</f>
        <v>7</v>
      </c>
      <c r="M13" s="5">
        <f>'Feuille saisie score '!M4</f>
        <v>35</v>
      </c>
      <c r="N13" s="5">
        <f t="shared" si="2"/>
        <v>63</v>
      </c>
      <c r="P13" s="238"/>
      <c r="Q13" s="238"/>
      <c r="R13" s="238" t="str">
        <f t="shared" si="3"/>
        <v/>
      </c>
    </row>
    <row r="14" spans="1:19" ht="15.75" thickBot="1">
      <c r="A14" s="172" t="s">
        <v>262</v>
      </c>
      <c r="B14" s="172" t="s">
        <v>263</v>
      </c>
      <c r="C14" s="5" t="str">
        <f t="shared" si="0"/>
        <v>FERRANDON STEPHANE</v>
      </c>
      <c r="D14" s="186" t="s">
        <v>9</v>
      </c>
      <c r="E14" s="151" t="s">
        <v>10</v>
      </c>
      <c r="F14" s="16">
        <f>'joueurs  '!F60</f>
        <v>8.9</v>
      </c>
      <c r="G14" s="71" t="s">
        <v>264</v>
      </c>
      <c r="H14" s="192">
        <v>540085201</v>
      </c>
      <c r="I14" s="141" t="str">
        <f t="shared" si="1"/>
        <v>H1</v>
      </c>
      <c r="J14" s="5">
        <f>'Feuille saisie score '!J60</f>
        <v>19</v>
      </c>
      <c r="K14" s="5">
        <f>'Feuille saisie score '!K60</f>
        <v>29</v>
      </c>
      <c r="L14" s="5">
        <f>'Feuille saisie score '!L60</f>
        <v>22</v>
      </c>
      <c r="M14" s="5">
        <f>'Feuille saisie score '!M60</f>
        <v>31</v>
      </c>
      <c r="N14" s="5">
        <f t="shared" si="2"/>
        <v>60</v>
      </c>
      <c r="P14" s="238"/>
      <c r="Q14" s="238"/>
      <c r="R14" s="238" t="str">
        <f t="shared" si="3"/>
        <v/>
      </c>
    </row>
    <row r="15" spans="1:19" ht="15.75" hidden="1" thickBot="1">
      <c r="A15" s="172" t="s">
        <v>25</v>
      </c>
      <c r="B15" s="172" t="s">
        <v>28</v>
      </c>
      <c r="C15" s="5" t="str">
        <f t="shared" si="0"/>
        <v>BAUDIN Gilles</v>
      </c>
      <c r="D15" s="10" t="s">
        <v>22</v>
      </c>
      <c r="E15" s="10" t="s">
        <v>10</v>
      </c>
      <c r="F15" s="16">
        <f>'joueurs  '!F14</f>
        <v>15.6</v>
      </c>
      <c r="G15" s="163" t="s">
        <v>14</v>
      </c>
      <c r="H15" s="196">
        <v>543819163</v>
      </c>
      <c r="I15" s="141" t="str">
        <f t="shared" si="1"/>
        <v>H2</v>
      </c>
      <c r="J15" s="5">
        <f>'Feuille saisie score '!J14</f>
        <v>17</v>
      </c>
      <c r="K15" s="5">
        <f>'Feuille saisie score '!K14</f>
        <v>30</v>
      </c>
      <c r="L15" s="5">
        <f>'Feuille saisie score '!L14</f>
        <v>13</v>
      </c>
      <c r="M15" s="5">
        <f>'Feuille saisie score '!M14</f>
        <v>28</v>
      </c>
      <c r="N15" s="5">
        <f>J15+L15</f>
        <v>30</v>
      </c>
      <c r="R15"/>
    </row>
    <row r="16" spans="1:19" ht="15.75" hidden="1" thickBot="1">
      <c r="A16" s="172" t="s">
        <v>407</v>
      </c>
      <c r="B16" s="172" t="s">
        <v>408</v>
      </c>
      <c r="C16" s="5" t="str">
        <f t="shared" si="0"/>
        <v>BENASSI  Thibaud</v>
      </c>
      <c r="D16" s="160" t="s">
        <v>22</v>
      </c>
      <c r="E16" s="160" t="s">
        <v>10</v>
      </c>
      <c r="F16" s="16">
        <f>'joueurs  '!F16</f>
        <v>46</v>
      </c>
      <c r="G16" s="170" t="s">
        <v>410</v>
      </c>
      <c r="H16" s="172">
        <v>510707363</v>
      </c>
      <c r="I16" s="141" t="str">
        <f t="shared" si="1"/>
        <v>H3</v>
      </c>
      <c r="J16" s="5">
        <f>'Feuille saisie score '!J16</f>
        <v>1</v>
      </c>
      <c r="K16" s="5">
        <f>'Feuille saisie score '!K16</f>
        <v>12</v>
      </c>
      <c r="L16" s="5">
        <f>'Feuille saisie score '!L16</f>
        <v>5</v>
      </c>
      <c r="M16" s="5">
        <f>'Feuille saisie score '!M16</f>
        <v>35</v>
      </c>
      <c r="N16" s="5">
        <f>J16+L16</f>
        <v>6</v>
      </c>
      <c r="R16"/>
    </row>
    <row r="17" spans="1:19" ht="15.75" thickBot="1">
      <c r="A17" s="172" t="s">
        <v>267</v>
      </c>
      <c r="B17" s="172" t="s">
        <v>268</v>
      </c>
      <c r="C17" s="5" t="str">
        <f t="shared" si="0"/>
        <v>REVENU SYLVAIN</v>
      </c>
      <c r="D17" s="186" t="s">
        <v>9</v>
      </c>
      <c r="E17" s="151" t="s">
        <v>10</v>
      </c>
      <c r="F17" s="16">
        <f>'joueurs  '!F144</f>
        <v>22.5</v>
      </c>
      <c r="G17" s="71" t="s">
        <v>264</v>
      </c>
      <c r="H17" s="192">
        <v>547637245</v>
      </c>
      <c r="I17" s="141" t="str">
        <f t="shared" si="1"/>
        <v>H2</v>
      </c>
      <c r="J17" s="5">
        <f>'Feuille saisie score '!J144</f>
        <v>11</v>
      </c>
      <c r="K17" s="5">
        <f>'Feuille saisie score '!K144</f>
        <v>27</v>
      </c>
      <c r="L17" s="5">
        <f>'Feuille saisie score '!L144</f>
        <v>9</v>
      </c>
      <c r="M17" s="5">
        <f>'Feuille saisie score '!M144</f>
        <v>24</v>
      </c>
      <c r="N17" s="5">
        <f t="shared" ref="N17:N30" si="4">K17+M17</f>
        <v>51</v>
      </c>
      <c r="P17" s="248" t="str">
        <f>G17</f>
        <v xml:space="preserve">BPBFC  </v>
      </c>
      <c r="Q17" s="247">
        <f>'équipe net H'!T17</f>
        <v>0</v>
      </c>
      <c r="R17" s="244">
        <f t="shared" ref="R17:R30" si="5">IF(Q17="","",RANK(Q17,$Q$3:$Q$169,0))</f>
        <v>24</v>
      </c>
      <c r="S17" s="284" t="s">
        <v>499</v>
      </c>
    </row>
    <row r="18" spans="1:19">
      <c r="A18" s="177" t="s">
        <v>304</v>
      </c>
      <c r="B18" s="177" t="s">
        <v>68</v>
      </c>
      <c r="C18" s="5" t="str">
        <f t="shared" si="0"/>
        <v>BACHELARD Sébastien</v>
      </c>
      <c r="D18" s="188" t="s">
        <v>9</v>
      </c>
      <c r="E18" s="153" t="s">
        <v>10</v>
      </c>
      <c r="F18" s="16">
        <f>'joueurs  '!F9</f>
        <v>9.4</v>
      </c>
      <c r="G18" s="14" t="s">
        <v>298</v>
      </c>
      <c r="H18" s="192">
        <v>543699178</v>
      </c>
      <c r="I18" s="141" t="str">
        <f t="shared" si="1"/>
        <v>H1</v>
      </c>
      <c r="J18" s="5">
        <f>'Feuille saisie score '!J9</f>
        <v>26</v>
      </c>
      <c r="K18" s="5">
        <f>'Feuille saisie score '!K9</f>
        <v>39</v>
      </c>
      <c r="L18" s="5">
        <f>'Feuille saisie score '!L9</f>
        <v>18</v>
      </c>
      <c r="M18" s="5">
        <f>'Feuille saisie score '!M9</f>
        <v>28</v>
      </c>
      <c r="N18" s="5">
        <f t="shared" si="4"/>
        <v>67</v>
      </c>
      <c r="P18" s="238"/>
      <c r="Q18" s="238"/>
      <c r="R18" s="238" t="str">
        <f t="shared" si="5"/>
        <v/>
      </c>
    </row>
    <row r="19" spans="1:19">
      <c r="A19" s="179" t="s">
        <v>301</v>
      </c>
      <c r="B19" s="179" t="s">
        <v>64</v>
      </c>
      <c r="C19" s="5" t="str">
        <f t="shared" si="0"/>
        <v>DELIA Eric</v>
      </c>
      <c r="D19" s="189" t="s">
        <v>9</v>
      </c>
      <c r="E19" s="167" t="s">
        <v>10</v>
      </c>
      <c r="F19" s="16">
        <f>'joueurs  '!F46</f>
        <v>28</v>
      </c>
      <c r="G19" s="14" t="s">
        <v>298</v>
      </c>
      <c r="H19" s="192">
        <v>49251375</v>
      </c>
      <c r="I19" s="141" t="str">
        <f t="shared" si="1"/>
        <v>H3</v>
      </c>
      <c r="J19" s="5">
        <f>'Feuille saisie score '!J46</f>
        <v>9</v>
      </c>
      <c r="K19" s="5">
        <f>'Feuille saisie score '!K46</f>
        <v>33</v>
      </c>
      <c r="L19" s="5">
        <f>'Feuille saisie score '!L46</f>
        <v>13</v>
      </c>
      <c r="M19" s="5">
        <f>'Feuille saisie score '!M46</f>
        <v>39</v>
      </c>
      <c r="N19" s="5">
        <f t="shared" si="4"/>
        <v>72</v>
      </c>
      <c r="P19" s="238"/>
      <c r="Q19" s="238"/>
      <c r="R19" s="238" t="str">
        <f t="shared" si="5"/>
        <v/>
      </c>
    </row>
    <row r="20" spans="1:19">
      <c r="A20" s="181" t="s">
        <v>296</v>
      </c>
      <c r="B20" s="181" t="s">
        <v>297</v>
      </c>
      <c r="C20" s="5" t="str">
        <f t="shared" si="0"/>
        <v>DURANDE Stephane</v>
      </c>
      <c r="D20" s="188" t="s">
        <v>9</v>
      </c>
      <c r="E20" s="153" t="s">
        <v>10</v>
      </c>
      <c r="F20" s="16">
        <f>'joueurs  '!F58</f>
        <v>14.7</v>
      </c>
      <c r="G20" s="14" t="s">
        <v>298</v>
      </c>
      <c r="H20" s="192">
        <v>521673236</v>
      </c>
      <c r="I20" s="141" t="str">
        <f t="shared" si="1"/>
        <v>H1</v>
      </c>
      <c r="J20" s="5">
        <f>'Feuille saisie score '!J58</f>
        <v>16</v>
      </c>
      <c r="K20" s="5">
        <f>'Feuille saisie score '!K58</f>
        <v>27</v>
      </c>
      <c r="L20" s="5">
        <f>'Feuille saisie score '!L58</f>
        <v>12</v>
      </c>
      <c r="M20" s="5">
        <f>'Feuille saisie score '!M58</f>
        <v>27</v>
      </c>
      <c r="N20" s="5">
        <f t="shared" si="4"/>
        <v>54</v>
      </c>
      <c r="P20" s="238"/>
      <c r="Q20" s="238"/>
      <c r="R20" s="238" t="str">
        <f t="shared" si="5"/>
        <v/>
      </c>
    </row>
    <row r="21" spans="1:19" ht="15.75" thickBot="1">
      <c r="A21" s="177" t="s">
        <v>299</v>
      </c>
      <c r="B21" s="177" t="s">
        <v>300</v>
      </c>
      <c r="C21" s="5" t="str">
        <f t="shared" si="0"/>
        <v>HAMELIN Carl</v>
      </c>
      <c r="D21" s="188" t="s">
        <v>9</v>
      </c>
      <c r="E21" s="153" t="s">
        <v>10</v>
      </c>
      <c r="F21" s="16">
        <f>'joueurs  '!F76</f>
        <v>39.200000000000003</v>
      </c>
      <c r="G21" s="14" t="s">
        <v>298</v>
      </c>
      <c r="H21" s="192">
        <v>44222363</v>
      </c>
      <c r="I21" s="141" t="str">
        <f t="shared" si="1"/>
        <v>H3</v>
      </c>
      <c r="J21" s="5">
        <f>'Feuille saisie score '!J76</f>
        <v>9</v>
      </c>
      <c r="K21" s="5">
        <f>'Feuille saisie score '!K76</f>
        <v>39</v>
      </c>
      <c r="L21" s="5">
        <f>'Feuille saisie score '!L76</f>
        <v>6</v>
      </c>
      <c r="M21" s="5">
        <f>'Feuille saisie score '!M76</f>
        <v>40</v>
      </c>
      <c r="N21" s="5">
        <f t="shared" si="4"/>
        <v>79</v>
      </c>
      <c r="P21" s="238"/>
      <c r="Q21" s="238"/>
      <c r="R21" s="238" t="str">
        <f t="shared" si="5"/>
        <v/>
      </c>
    </row>
    <row r="22" spans="1:19" ht="15.75" customHeight="1" thickBot="1">
      <c r="A22" s="177" t="s">
        <v>302</v>
      </c>
      <c r="B22" s="177" t="s">
        <v>303</v>
      </c>
      <c r="C22" s="5" t="str">
        <f t="shared" si="0"/>
        <v>ZACCAGNINO Sylvie</v>
      </c>
      <c r="D22" s="188" t="s">
        <v>9</v>
      </c>
      <c r="E22" s="153" t="s">
        <v>19</v>
      </c>
      <c r="F22" s="16">
        <f>'joueurs  '!F167</f>
        <v>23.3</v>
      </c>
      <c r="G22" s="14" t="s">
        <v>298</v>
      </c>
      <c r="H22" s="192">
        <v>513819335</v>
      </c>
      <c r="I22" s="141" t="str">
        <f t="shared" si="1"/>
        <v>F1</v>
      </c>
      <c r="J22" s="5">
        <f>'Feuille saisie score '!J167</f>
        <v>9</v>
      </c>
      <c r="K22" s="5">
        <f>'Feuille saisie score '!K167</f>
        <v>28</v>
      </c>
      <c r="L22" s="5">
        <f>'Feuille saisie score '!L167</f>
        <v>14</v>
      </c>
      <c r="M22" s="5">
        <f>'Feuille saisie score '!M167</f>
        <v>36</v>
      </c>
      <c r="N22" s="5">
        <f t="shared" si="4"/>
        <v>64</v>
      </c>
      <c r="P22" s="248" t="str">
        <f>G22</f>
        <v xml:space="preserve">BPCE IT  </v>
      </c>
      <c r="Q22" s="247">
        <f>'équipe net H'!T22+'équipe net F'!T17</f>
        <v>143</v>
      </c>
      <c r="R22" s="244">
        <f t="shared" si="5"/>
        <v>7</v>
      </c>
    </row>
    <row r="23" spans="1:19">
      <c r="A23" s="172" t="s">
        <v>274</v>
      </c>
      <c r="B23" s="172" t="s">
        <v>275</v>
      </c>
      <c r="C23" s="5" t="str">
        <f t="shared" si="0"/>
        <v>CORMIER Brice</v>
      </c>
      <c r="D23" s="186" t="s">
        <v>9</v>
      </c>
      <c r="E23" s="152" t="s">
        <v>10</v>
      </c>
      <c r="F23" s="16">
        <f>'joueurs  '!F35</f>
        <v>20.3</v>
      </c>
      <c r="G23" s="74" t="s">
        <v>276</v>
      </c>
      <c r="H23" s="192">
        <v>522833258</v>
      </c>
      <c r="I23" s="141" t="str">
        <f t="shared" si="1"/>
        <v>H2</v>
      </c>
      <c r="J23" s="5">
        <f>'Feuille saisie score '!J35</f>
        <v>13</v>
      </c>
      <c r="K23" s="5">
        <f>'Feuille saisie score '!K35</f>
        <v>27</v>
      </c>
      <c r="L23" s="5">
        <f>'Feuille saisie score '!L35</f>
        <v>8</v>
      </c>
      <c r="M23" s="5">
        <f>'Feuille saisie score '!M35</f>
        <v>23</v>
      </c>
      <c r="N23" s="5">
        <f t="shared" si="4"/>
        <v>50</v>
      </c>
      <c r="P23" s="238"/>
      <c r="Q23" s="238"/>
      <c r="R23" s="238" t="str">
        <f t="shared" si="5"/>
        <v/>
      </c>
    </row>
    <row r="24" spans="1:19">
      <c r="A24" s="172" t="s">
        <v>294</v>
      </c>
      <c r="B24" s="172" t="s">
        <v>295</v>
      </c>
      <c r="C24" s="5" t="str">
        <f t="shared" si="0"/>
        <v>decenciere olivier</v>
      </c>
      <c r="D24" s="186" t="s">
        <v>9</v>
      </c>
      <c r="E24" s="152" t="s">
        <v>10</v>
      </c>
      <c r="F24" s="16">
        <f>'joueurs  '!F43</f>
        <v>30.7</v>
      </c>
      <c r="G24" s="74" t="s">
        <v>276</v>
      </c>
      <c r="H24" s="192">
        <v>541946225</v>
      </c>
      <c r="I24" s="141" t="str">
        <f t="shared" si="1"/>
        <v>H3</v>
      </c>
      <c r="J24" s="5">
        <f>'Feuille saisie score '!J43</f>
        <v>8</v>
      </c>
      <c r="K24" s="5">
        <f>'Feuille saisie score '!K43</f>
        <v>32</v>
      </c>
      <c r="L24" s="5">
        <f>'Feuille saisie score '!L43</f>
        <v>13</v>
      </c>
      <c r="M24" s="5">
        <f>'Feuille saisie score '!M43</f>
        <v>42</v>
      </c>
      <c r="N24" s="5">
        <f t="shared" si="4"/>
        <v>74</v>
      </c>
      <c r="P24" s="238"/>
      <c r="Q24" s="238"/>
      <c r="R24" s="238" t="str">
        <f t="shared" si="5"/>
        <v/>
      </c>
    </row>
    <row r="25" spans="1:19">
      <c r="A25" s="172" t="s">
        <v>290</v>
      </c>
      <c r="B25" s="172" t="s">
        <v>291</v>
      </c>
      <c r="C25" s="5" t="str">
        <f t="shared" si="0"/>
        <v>dELLA VEDOVA jean yves</v>
      </c>
      <c r="D25" s="186" t="s">
        <v>9</v>
      </c>
      <c r="E25" s="152" t="s">
        <v>10</v>
      </c>
      <c r="F25" s="16">
        <f>'joueurs  '!F47</f>
        <v>35.5</v>
      </c>
      <c r="G25" s="74" t="s">
        <v>276</v>
      </c>
      <c r="H25" s="192">
        <v>520181064</v>
      </c>
      <c r="I25" s="141" t="str">
        <f t="shared" si="1"/>
        <v>H3</v>
      </c>
      <c r="J25" s="5">
        <f>'Feuille saisie score '!J47</f>
        <v>3</v>
      </c>
      <c r="K25" s="5">
        <f>'Feuille saisie score '!K47</f>
        <v>26</v>
      </c>
      <c r="L25" s="5">
        <f>'Feuille saisie score '!L47</f>
        <v>8</v>
      </c>
      <c r="M25" s="5">
        <f>'Feuille saisie score '!M47</f>
        <v>39</v>
      </c>
      <c r="N25" s="5">
        <f t="shared" si="4"/>
        <v>65</v>
      </c>
      <c r="P25" s="238"/>
      <c r="Q25" s="238"/>
      <c r="R25" s="238" t="str">
        <f t="shared" si="5"/>
        <v/>
      </c>
    </row>
    <row r="26" spans="1:19">
      <c r="A26" s="172" t="s">
        <v>292</v>
      </c>
      <c r="B26" s="172" t="s">
        <v>293</v>
      </c>
      <c r="C26" s="5" t="str">
        <f t="shared" si="0"/>
        <v>Garnier thierry</v>
      </c>
      <c r="D26" s="186" t="s">
        <v>9</v>
      </c>
      <c r="E26" s="152" t="s">
        <v>10</v>
      </c>
      <c r="F26" s="16">
        <f>'joueurs  '!F66</f>
        <v>35</v>
      </c>
      <c r="G26" s="74" t="s">
        <v>276</v>
      </c>
      <c r="H26" s="192">
        <v>514333250</v>
      </c>
      <c r="I26" s="141" t="str">
        <f t="shared" si="1"/>
        <v>H3</v>
      </c>
      <c r="J26" s="5">
        <f>'Feuille saisie score '!J66</f>
        <v>4</v>
      </c>
      <c r="K26" s="5">
        <f>'Feuille saisie score '!K66</f>
        <v>29</v>
      </c>
      <c r="L26" s="5">
        <f>'Feuille saisie score '!L66</f>
        <v>6</v>
      </c>
      <c r="M26" s="5">
        <f>'Feuille saisie score '!M66</f>
        <v>36</v>
      </c>
      <c r="N26" s="5">
        <f t="shared" si="4"/>
        <v>65</v>
      </c>
      <c r="P26" s="238"/>
      <c r="Q26" s="238"/>
      <c r="R26" s="238" t="str">
        <f t="shared" si="5"/>
        <v/>
      </c>
    </row>
    <row r="27" spans="1:19">
      <c r="A27" s="172" t="s">
        <v>282</v>
      </c>
      <c r="B27" s="172" t="s">
        <v>283</v>
      </c>
      <c r="C27" s="5" t="str">
        <f t="shared" si="0"/>
        <v>GUITOGER didier</v>
      </c>
      <c r="D27" s="186" t="s">
        <v>9</v>
      </c>
      <c r="E27" s="152" t="s">
        <v>10</v>
      </c>
      <c r="F27" s="16">
        <f>'joueurs  '!F74</f>
        <v>19.5</v>
      </c>
      <c r="G27" s="74" t="s">
        <v>276</v>
      </c>
      <c r="H27" s="192">
        <v>535764291</v>
      </c>
      <c r="I27" s="141" t="str">
        <f t="shared" si="1"/>
        <v>H2</v>
      </c>
      <c r="J27" s="5">
        <f>'Feuille saisie score '!J74</f>
        <v>13</v>
      </c>
      <c r="K27" s="5">
        <f>'Feuille saisie score '!K74</f>
        <v>31</v>
      </c>
      <c r="L27" s="5">
        <f>'Feuille saisie score '!L74</f>
        <v>5</v>
      </c>
      <c r="M27" s="5">
        <f>'Feuille saisie score '!M74</f>
        <v>20</v>
      </c>
      <c r="N27" s="5">
        <f t="shared" si="4"/>
        <v>51</v>
      </c>
      <c r="P27" s="238"/>
      <c r="Q27" s="238"/>
      <c r="R27" s="238" t="str">
        <f t="shared" si="5"/>
        <v/>
      </c>
    </row>
    <row r="28" spans="1:19">
      <c r="A28" s="174" t="s">
        <v>284</v>
      </c>
      <c r="B28" s="174" t="s">
        <v>285</v>
      </c>
      <c r="C28" s="5" t="str">
        <f t="shared" si="0"/>
        <v>LEFEVRE catherine</v>
      </c>
      <c r="D28" s="186" t="s">
        <v>9</v>
      </c>
      <c r="E28" s="152" t="s">
        <v>19</v>
      </c>
      <c r="F28" s="16">
        <f>'joueurs  '!F94</f>
        <v>37.4</v>
      </c>
      <c r="G28" s="74" t="s">
        <v>276</v>
      </c>
      <c r="H28" s="192">
        <v>518607180</v>
      </c>
      <c r="I28" s="141" t="str">
        <f t="shared" si="1"/>
        <v>F2</v>
      </c>
      <c r="J28" s="5">
        <f>'Feuille saisie score '!J94</f>
        <v>8</v>
      </c>
      <c r="K28" s="5">
        <f>'Feuille saisie score '!K94</f>
        <v>32</v>
      </c>
      <c r="L28" s="5">
        <f>'Feuille saisie score '!L94</f>
        <v>5</v>
      </c>
      <c r="M28" s="5">
        <f>'Feuille saisie score '!M94</f>
        <v>28</v>
      </c>
      <c r="N28" s="5">
        <f t="shared" si="4"/>
        <v>60</v>
      </c>
      <c r="P28" s="238"/>
      <c r="Q28" s="238"/>
      <c r="R28" s="238" t="str">
        <f t="shared" si="5"/>
        <v/>
      </c>
    </row>
    <row r="29" spans="1:19">
      <c r="A29" s="172" t="s">
        <v>286</v>
      </c>
      <c r="B29" s="172" t="s">
        <v>287</v>
      </c>
      <c r="C29" s="5" t="str">
        <f t="shared" si="0"/>
        <v>PICARD christophe</v>
      </c>
      <c r="D29" s="186" t="s">
        <v>9</v>
      </c>
      <c r="E29" s="152" t="s">
        <v>10</v>
      </c>
      <c r="F29" s="16">
        <f>'joueurs  '!F133</f>
        <v>28.9</v>
      </c>
      <c r="G29" s="74" t="s">
        <v>276</v>
      </c>
      <c r="H29" s="192">
        <v>512647120</v>
      </c>
      <c r="I29" s="141" t="str">
        <f t="shared" si="1"/>
        <v>H3</v>
      </c>
      <c r="J29" s="5">
        <f>'Feuille saisie score '!J133</f>
        <v>5</v>
      </c>
      <c r="K29" s="5">
        <f>'Feuille saisie score '!K133</f>
        <v>27</v>
      </c>
      <c r="L29" s="5">
        <f>'Feuille saisie score '!L133</f>
        <v>7</v>
      </c>
      <c r="M29" s="5">
        <f>'Feuille saisie score '!M133</f>
        <v>31</v>
      </c>
      <c r="N29" s="5">
        <f t="shared" si="4"/>
        <v>58</v>
      </c>
      <c r="P29" s="238"/>
      <c r="Q29" s="238"/>
      <c r="R29" s="238" t="str">
        <f t="shared" si="5"/>
        <v/>
      </c>
    </row>
    <row r="30" spans="1:19">
      <c r="A30" s="172" t="s">
        <v>281</v>
      </c>
      <c r="B30" s="172" t="s">
        <v>234</v>
      </c>
      <c r="C30" s="5" t="str">
        <f t="shared" si="0"/>
        <v>PREVOST Vincent</v>
      </c>
      <c r="D30" s="186" t="s">
        <v>9</v>
      </c>
      <c r="E30" s="152" t="s">
        <v>10</v>
      </c>
      <c r="F30" s="16">
        <f>'joueurs  '!F138</f>
        <v>37.799999999999997</v>
      </c>
      <c r="G30" s="74" t="s">
        <v>276</v>
      </c>
      <c r="H30" s="192">
        <v>511512339</v>
      </c>
      <c r="I30" s="141" t="str">
        <f t="shared" si="1"/>
        <v>H3</v>
      </c>
      <c r="J30" s="5">
        <f>'Feuille saisie score '!J138</f>
        <v>1</v>
      </c>
      <c r="K30" s="5">
        <f>'Feuille saisie score '!K138</f>
        <v>24</v>
      </c>
      <c r="L30" s="5">
        <f>'Feuille saisie score '!L138</f>
        <v>3</v>
      </c>
      <c r="M30" s="5">
        <f>'Feuille saisie score '!M138</f>
        <v>33</v>
      </c>
      <c r="N30" s="5">
        <f t="shared" si="4"/>
        <v>57</v>
      </c>
      <c r="P30" s="238"/>
      <c r="Q30" s="238"/>
      <c r="R30" s="238" t="str">
        <f t="shared" si="5"/>
        <v/>
      </c>
    </row>
    <row r="31" spans="1:19" hidden="1">
      <c r="A31" s="172" t="s">
        <v>55</v>
      </c>
      <c r="B31" s="172" t="s">
        <v>57</v>
      </c>
      <c r="C31" s="5" t="str">
        <f t="shared" si="0"/>
        <v>CHENOUNA  Djilali</v>
      </c>
      <c r="D31" s="10" t="s">
        <v>22</v>
      </c>
      <c r="E31" s="10" t="s">
        <v>10</v>
      </c>
      <c r="F31" s="16">
        <f>'joueurs  '!F30</f>
        <v>21.4</v>
      </c>
      <c r="G31" s="163" t="s">
        <v>14</v>
      </c>
      <c r="H31" s="192">
        <v>42075243</v>
      </c>
      <c r="I31" s="141" t="str">
        <f t="shared" si="1"/>
        <v>H2</v>
      </c>
      <c r="J31" s="5">
        <f>'Feuille saisie score '!J30</f>
        <v>10</v>
      </c>
      <c r="K31" s="5">
        <f>'Feuille saisie score '!K30</f>
        <v>24</v>
      </c>
      <c r="L31" s="5">
        <f>'Feuille saisie score '!L30</f>
        <v>14</v>
      </c>
      <c r="M31" s="5">
        <f>'Feuille saisie score '!M30</f>
        <v>33</v>
      </c>
      <c r="N31" s="5">
        <f>J31+L31</f>
        <v>24</v>
      </c>
      <c r="R31"/>
    </row>
    <row r="32" spans="1:19" ht="15.75" thickBot="1">
      <c r="A32" s="172" t="s">
        <v>288</v>
      </c>
      <c r="B32" s="172" t="s">
        <v>289</v>
      </c>
      <c r="C32" s="5" t="str">
        <f t="shared" ref="C32:C62" si="6">A32&amp;" "&amp;B32</f>
        <v>SIMON nicolas</v>
      </c>
      <c r="D32" s="186" t="s">
        <v>9</v>
      </c>
      <c r="E32" s="152" t="s">
        <v>10</v>
      </c>
      <c r="F32" s="16">
        <f>'joueurs  '!F154</f>
        <v>11.3</v>
      </c>
      <c r="G32" s="74" t="s">
        <v>276</v>
      </c>
      <c r="H32" s="192">
        <v>513093217</v>
      </c>
      <c r="I32" s="141" t="str">
        <f t="shared" ref="I32:I62" si="7">IF(E32="H",IF(F32&lt;15.5,"H1",IF(F32&lt;24.5,"H2","H3")),IF(E32="F",IF(F32&lt;24.5,"F1","F2"),""))</f>
        <v>H1</v>
      </c>
      <c r="J32" s="5">
        <f>'Feuille saisie score '!J154</f>
        <v>13</v>
      </c>
      <c r="K32" s="5">
        <f>'Feuille saisie score '!K154</f>
        <v>21</v>
      </c>
      <c r="L32" s="5">
        <f>'Feuille saisie score '!L154</f>
        <v>10</v>
      </c>
      <c r="M32" s="5">
        <f>'Feuille saisie score '!M154</f>
        <v>24</v>
      </c>
      <c r="N32" s="5">
        <f>K32+M32</f>
        <v>45</v>
      </c>
      <c r="P32" s="238"/>
      <c r="Q32" s="238"/>
      <c r="R32" s="238" t="str">
        <f>IF(Q32="","",RANK(Q32,$Q$3:$Q$169,0))</f>
        <v/>
      </c>
    </row>
    <row r="33" spans="1:18" ht="15.75" hidden="1" thickBot="1">
      <c r="A33" s="172" t="s">
        <v>32</v>
      </c>
      <c r="B33" s="172" t="s">
        <v>33</v>
      </c>
      <c r="C33" s="5" t="str">
        <f t="shared" si="6"/>
        <v>CIRENI Maria-Grazia</v>
      </c>
      <c r="D33" s="10" t="s">
        <v>22</v>
      </c>
      <c r="E33" s="10" t="s">
        <v>19</v>
      </c>
      <c r="F33" s="16">
        <f>'joueurs  '!F32</f>
        <v>38</v>
      </c>
      <c r="G33" s="163" t="s">
        <v>14</v>
      </c>
      <c r="H33" s="192">
        <v>41775191</v>
      </c>
      <c r="I33" s="141" t="str">
        <f t="shared" si="7"/>
        <v>F2</v>
      </c>
      <c r="J33" s="5">
        <f>'Feuille saisie score '!J32</f>
        <v>10</v>
      </c>
      <c r="K33" s="5">
        <f>'Feuille saisie score '!K32</f>
        <v>37</v>
      </c>
      <c r="L33" s="5">
        <f>'Feuille saisie score '!L32</f>
        <v>5</v>
      </c>
      <c r="M33" s="5">
        <f>'Feuille saisie score '!M32</f>
        <v>35</v>
      </c>
      <c r="N33" s="5">
        <f>J33+L33</f>
        <v>15</v>
      </c>
      <c r="R33"/>
    </row>
    <row r="34" spans="1:18" ht="15.75" customHeight="1" thickBot="1">
      <c r="A34" s="172" t="s">
        <v>279</v>
      </c>
      <c r="B34" s="172" t="s">
        <v>280</v>
      </c>
      <c r="C34" s="5" t="str">
        <f t="shared" si="6"/>
        <v>VIVAUX Guillaume</v>
      </c>
      <c r="D34" s="186" t="s">
        <v>9</v>
      </c>
      <c r="E34" s="152" t="s">
        <v>10</v>
      </c>
      <c r="F34" s="16">
        <f>'joueurs  '!F164</f>
        <v>30.3</v>
      </c>
      <c r="G34" s="74" t="s">
        <v>276</v>
      </c>
      <c r="H34" s="192">
        <v>41046154</v>
      </c>
      <c r="I34" s="141" t="str">
        <f t="shared" si="7"/>
        <v>H3</v>
      </c>
      <c r="J34" s="5">
        <f>'Feuille saisie score '!J164</f>
        <v>8</v>
      </c>
      <c r="K34" s="5">
        <f>'Feuille saisie score '!K164</f>
        <v>34</v>
      </c>
      <c r="L34" s="5">
        <f>'Feuille saisie score '!L164</f>
        <v>7</v>
      </c>
      <c r="M34" s="5">
        <f>'Feuille saisie score '!M164</f>
        <v>27</v>
      </c>
      <c r="N34" s="5">
        <f t="shared" ref="N34:N36" si="8">K34+M34</f>
        <v>61</v>
      </c>
      <c r="P34" s="248" t="str">
        <f>G34</f>
        <v xml:space="preserve">BPCE SA  </v>
      </c>
      <c r="Q34" s="247">
        <f>'équipe net H'!T35+'équipe net F'!T29</f>
        <v>134</v>
      </c>
      <c r="R34" s="244">
        <f>IF(Q34="","",RANK(Q34,$Q$3:$Q$169,0))</f>
        <v>9</v>
      </c>
    </row>
    <row r="35" spans="1:18">
      <c r="A35" s="174" t="s">
        <v>211</v>
      </c>
      <c r="B35" s="174" t="s">
        <v>212</v>
      </c>
      <c r="C35" s="5" t="str">
        <f t="shared" si="6"/>
        <v>DI GIANNI MURIEL</v>
      </c>
      <c r="D35" s="186" t="s">
        <v>9</v>
      </c>
      <c r="E35" s="149" t="s">
        <v>19</v>
      </c>
      <c r="F35" s="16">
        <f>'joueurs  '!F54</f>
        <v>10.3</v>
      </c>
      <c r="G35" s="57" t="s">
        <v>213</v>
      </c>
      <c r="H35" s="205" t="s">
        <v>214</v>
      </c>
      <c r="I35" s="141" t="str">
        <f t="shared" si="7"/>
        <v>F1</v>
      </c>
      <c r="J35" s="5">
        <f>'Feuille saisie score '!J54</f>
        <v>25</v>
      </c>
      <c r="K35" s="5">
        <f>'Feuille saisie score '!K54</f>
        <v>37</v>
      </c>
      <c r="L35" s="5">
        <f>'Feuille saisie score '!L54</f>
        <v>23</v>
      </c>
      <c r="M35" s="5">
        <f>'Feuille saisie score '!M54</f>
        <v>35</v>
      </c>
      <c r="N35" s="5">
        <f t="shared" si="8"/>
        <v>72</v>
      </c>
      <c r="P35" s="238"/>
      <c r="Q35" s="238"/>
      <c r="R35" s="238" t="str">
        <f>IF(Q35="","",RANK(Q35,$Q$3:$Q$169,0))</f>
        <v/>
      </c>
    </row>
    <row r="36" spans="1:18">
      <c r="A36" s="172" t="s">
        <v>220</v>
      </c>
      <c r="B36" s="172" t="s">
        <v>221</v>
      </c>
      <c r="C36" s="5" t="str">
        <f t="shared" si="6"/>
        <v>HERLIN KEVIN</v>
      </c>
      <c r="D36" s="186" t="s">
        <v>9</v>
      </c>
      <c r="E36" s="149" t="s">
        <v>10</v>
      </c>
      <c r="F36" s="16">
        <f>'joueurs  '!F77</f>
        <v>26</v>
      </c>
      <c r="G36" s="57" t="s">
        <v>213</v>
      </c>
      <c r="H36" s="192">
        <v>520163379</v>
      </c>
      <c r="I36" s="141" t="str">
        <f t="shared" si="7"/>
        <v>H3</v>
      </c>
      <c r="J36" s="5">
        <f>'Feuille saisie score '!J77</f>
        <v>6</v>
      </c>
      <c r="K36" s="5">
        <f>'Feuille saisie score '!K77</f>
        <v>23</v>
      </c>
      <c r="L36" s="5">
        <f>'Feuille saisie score '!L77</f>
        <v>8</v>
      </c>
      <c r="M36" s="5">
        <f>'Feuille saisie score '!M77</f>
        <v>25</v>
      </c>
      <c r="N36" s="5">
        <f t="shared" si="8"/>
        <v>48</v>
      </c>
      <c r="P36" s="238"/>
      <c r="Q36" s="238"/>
      <c r="R36" s="238" t="str">
        <f>IF(Q36="","",RANK(Q36,$Q$3:$Q$169,0))</f>
        <v/>
      </c>
    </row>
    <row r="37" spans="1:18" hidden="1">
      <c r="A37" s="172" t="s">
        <v>45</v>
      </c>
      <c r="B37" s="172" t="s">
        <v>46</v>
      </c>
      <c r="C37" s="5" t="str">
        <f t="shared" si="6"/>
        <v>COSTA Eduardo</v>
      </c>
      <c r="D37" s="10" t="s">
        <v>22</v>
      </c>
      <c r="E37" s="10" t="s">
        <v>10</v>
      </c>
      <c r="F37" s="16">
        <f>'joueurs  '!F36</f>
        <v>24.8</v>
      </c>
      <c r="G37" s="163" t="s">
        <v>14</v>
      </c>
      <c r="H37" s="192">
        <v>534369194</v>
      </c>
      <c r="I37" s="141" t="str">
        <f t="shared" si="7"/>
        <v>H3</v>
      </c>
      <c r="J37" s="5">
        <f>'Feuille saisie score '!J36</f>
        <v>7</v>
      </c>
      <c r="K37" s="5">
        <f>'Feuille saisie score '!K36</f>
        <v>22</v>
      </c>
      <c r="L37" s="5">
        <f>'Feuille saisie score '!L36</f>
        <v>9</v>
      </c>
      <c r="M37" s="5">
        <f>'Feuille saisie score '!M36</f>
        <v>29</v>
      </c>
      <c r="N37" s="5">
        <f>J37+L37</f>
        <v>16</v>
      </c>
      <c r="R37"/>
    </row>
    <row r="38" spans="1:18" hidden="1">
      <c r="A38" s="172" t="s">
        <v>215</v>
      </c>
      <c r="B38" s="172" t="s">
        <v>216</v>
      </c>
      <c r="C38" s="5" t="str">
        <f t="shared" si="6"/>
        <v>COUDEVILLE THIBAULT</v>
      </c>
      <c r="D38" s="149" t="s">
        <v>22</v>
      </c>
      <c r="E38" s="149" t="s">
        <v>10</v>
      </c>
      <c r="F38" s="16">
        <f>'joueurs  '!F37</f>
        <v>16.5</v>
      </c>
      <c r="G38" s="57" t="s">
        <v>213</v>
      </c>
      <c r="H38" s="192">
        <v>520873138</v>
      </c>
      <c r="I38" s="141" t="str">
        <f t="shared" si="7"/>
        <v>H2</v>
      </c>
      <c r="J38" s="5">
        <f>'Feuille saisie score '!J37</f>
        <v>14</v>
      </c>
      <c r="K38" s="5">
        <f>'Feuille saisie score '!K37</f>
        <v>28</v>
      </c>
      <c r="L38" s="5">
        <f>'Feuille saisie score '!L37</f>
        <v>14</v>
      </c>
      <c r="M38" s="5">
        <f>'Feuille saisie score '!M37</f>
        <v>28</v>
      </c>
      <c r="N38" s="5">
        <f>J38+L38</f>
        <v>28</v>
      </c>
      <c r="R38"/>
    </row>
    <row r="39" spans="1:18">
      <c r="A39" s="172" t="s">
        <v>222</v>
      </c>
      <c r="B39" s="172" t="s">
        <v>223</v>
      </c>
      <c r="C39" s="5" t="str">
        <f t="shared" si="6"/>
        <v>LAURENT JEAN-MARC</v>
      </c>
      <c r="D39" s="186" t="s">
        <v>9</v>
      </c>
      <c r="E39" s="149" t="s">
        <v>10</v>
      </c>
      <c r="F39" s="16">
        <f>'joueurs  '!F91</f>
        <v>12.4</v>
      </c>
      <c r="G39" s="57" t="s">
        <v>213</v>
      </c>
      <c r="H39" s="192">
        <v>542201090</v>
      </c>
      <c r="I39" s="141" t="str">
        <f t="shared" si="7"/>
        <v>H1</v>
      </c>
      <c r="J39" s="5">
        <f>'Feuille saisie score '!J91</f>
        <v>14</v>
      </c>
      <c r="K39" s="5">
        <f>'Feuille saisie score '!K91</f>
        <v>23</v>
      </c>
      <c r="L39" s="5">
        <f>'Feuille saisie score '!L91</f>
        <v>19</v>
      </c>
      <c r="M39" s="5">
        <f>'Feuille saisie score '!M91</f>
        <v>33</v>
      </c>
      <c r="N39" s="5">
        <f t="shared" ref="N39:N68" si="9">K39+M39</f>
        <v>56</v>
      </c>
      <c r="P39" s="238"/>
      <c r="Q39" s="238"/>
      <c r="R39" s="238" t="str">
        <f t="shared" ref="R39:R68" si="10">IF(Q39="","",RANK(Q39,$Q$3:$Q$169,0))</f>
        <v/>
      </c>
    </row>
    <row r="40" spans="1:18" ht="15.75" thickBot="1">
      <c r="A40" s="172" t="s">
        <v>217</v>
      </c>
      <c r="B40" s="172" t="s">
        <v>218</v>
      </c>
      <c r="C40" s="5" t="str">
        <f t="shared" si="6"/>
        <v>MATTEI VERONIQUE</v>
      </c>
      <c r="D40" s="186" t="s">
        <v>9</v>
      </c>
      <c r="E40" s="149" t="s">
        <v>19</v>
      </c>
      <c r="F40" s="16">
        <f>'joueurs  '!F110</f>
        <v>36.4</v>
      </c>
      <c r="G40" s="57" t="s">
        <v>213</v>
      </c>
      <c r="H40" s="205" t="s">
        <v>219</v>
      </c>
      <c r="I40" s="141" t="str">
        <f t="shared" si="7"/>
        <v>F2</v>
      </c>
      <c r="J40" s="5">
        <f>'Feuille saisie score '!J110</f>
        <v>10</v>
      </c>
      <c r="K40" s="5">
        <f>'Feuille saisie score '!K110</f>
        <v>42</v>
      </c>
      <c r="L40" s="5">
        <f>'Feuille saisie score '!L110</f>
        <v>6</v>
      </c>
      <c r="M40" s="5">
        <f>'Feuille saisie score '!M110</f>
        <v>30</v>
      </c>
      <c r="N40" s="5">
        <f t="shared" si="9"/>
        <v>72</v>
      </c>
      <c r="P40" s="238"/>
      <c r="Q40" s="238"/>
      <c r="R40" s="238" t="str">
        <f t="shared" si="10"/>
        <v/>
      </c>
    </row>
    <row r="41" spans="1:18" ht="15.75" thickBot="1">
      <c r="A41" s="172" t="s">
        <v>224</v>
      </c>
      <c r="B41" s="172" t="s">
        <v>225</v>
      </c>
      <c r="C41" s="5" t="str">
        <f t="shared" si="6"/>
        <v>PENIN Nicolas</v>
      </c>
      <c r="D41" s="186" t="s">
        <v>9</v>
      </c>
      <c r="E41" s="149" t="s">
        <v>10</v>
      </c>
      <c r="F41" s="16">
        <f>'joueurs  '!F129</f>
        <v>27.8</v>
      </c>
      <c r="G41" s="57" t="s">
        <v>213</v>
      </c>
      <c r="H41" s="192">
        <v>531464238</v>
      </c>
      <c r="I41" s="141" t="str">
        <f t="shared" si="7"/>
        <v>H3</v>
      </c>
      <c r="J41" s="5">
        <f>'Feuille saisie score '!J129</f>
        <v>5</v>
      </c>
      <c r="K41" s="5">
        <f>'Feuille saisie score '!K129</f>
        <v>19</v>
      </c>
      <c r="L41" s="5">
        <f>'Feuille saisie score '!L129</f>
        <v>0</v>
      </c>
      <c r="M41" s="5">
        <f>'Feuille saisie score '!M129</f>
        <v>0</v>
      </c>
      <c r="N41" s="5">
        <f t="shared" si="9"/>
        <v>19</v>
      </c>
      <c r="P41" s="248" t="str">
        <f>G41</f>
        <v xml:space="preserve">BPCE SI  </v>
      </c>
      <c r="Q41" s="247">
        <f>'équipe net H'!T41+'équipe net F'!T38</f>
        <v>128</v>
      </c>
      <c r="R41" s="244">
        <f t="shared" si="10"/>
        <v>12</v>
      </c>
    </row>
    <row r="42" spans="1:18">
      <c r="A42" s="174" t="s">
        <v>58</v>
      </c>
      <c r="B42" s="174" t="s">
        <v>59</v>
      </c>
      <c r="C42" s="5" t="str">
        <f t="shared" si="6"/>
        <v>FOURNIER Corinne</v>
      </c>
      <c r="D42" s="186" t="s">
        <v>9</v>
      </c>
      <c r="E42" s="95" t="s">
        <v>19</v>
      </c>
      <c r="F42" s="16">
        <f>'joueurs  '!F63</f>
        <v>18.7</v>
      </c>
      <c r="G42" s="14" t="s">
        <v>60</v>
      </c>
      <c r="H42" s="192">
        <v>3147213</v>
      </c>
      <c r="I42" s="141" t="str">
        <f t="shared" si="7"/>
        <v>F1</v>
      </c>
      <c r="J42" s="5">
        <f>'Feuille saisie score '!J63</f>
        <v>19</v>
      </c>
      <c r="K42" s="5">
        <f>'Feuille saisie score '!K63</f>
        <v>38</v>
      </c>
      <c r="L42" s="5">
        <f>'Feuille saisie score '!L63</f>
        <v>10</v>
      </c>
      <c r="M42" s="5">
        <f>'Feuille saisie score '!M63</f>
        <v>24</v>
      </c>
      <c r="N42" s="5">
        <f t="shared" si="9"/>
        <v>62</v>
      </c>
      <c r="P42" s="238"/>
      <c r="Q42" s="238"/>
      <c r="R42" s="238" t="str">
        <f t="shared" si="10"/>
        <v/>
      </c>
    </row>
    <row r="43" spans="1:18">
      <c r="A43" s="172" t="s">
        <v>71</v>
      </c>
      <c r="B43" s="172" t="s">
        <v>72</v>
      </c>
      <c r="C43" s="5" t="str">
        <f t="shared" si="6"/>
        <v>GAUTIER Stéphane</v>
      </c>
      <c r="D43" s="186" t="s">
        <v>9</v>
      </c>
      <c r="E43" s="95" t="s">
        <v>10</v>
      </c>
      <c r="F43" s="16">
        <f>'joueurs  '!F67</f>
        <v>25.4</v>
      </c>
      <c r="G43" s="14" t="s">
        <v>60</v>
      </c>
      <c r="H43" s="192">
        <v>44952233</v>
      </c>
      <c r="I43" s="141" t="str">
        <f t="shared" si="7"/>
        <v>H3</v>
      </c>
      <c r="J43" s="5">
        <f>'Feuille saisie score '!J67</f>
        <v>6</v>
      </c>
      <c r="K43" s="5">
        <f>'Feuille saisie score '!K67</f>
        <v>21</v>
      </c>
      <c r="L43" s="5">
        <f>'Feuille saisie score '!L67</f>
        <v>7</v>
      </c>
      <c r="M43" s="5">
        <f>'Feuille saisie score '!M67</f>
        <v>28</v>
      </c>
      <c r="N43" s="5">
        <f t="shared" si="9"/>
        <v>49</v>
      </c>
      <c r="P43" s="238"/>
      <c r="Q43" s="238"/>
      <c r="R43" s="238" t="str">
        <f t="shared" si="10"/>
        <v/>
      </c>
    </row>
    <row r="44" spans="1:18">
      <c r="A44" s="172" t="s">
        <v>69</v>
      </c>
      <c r="B44" s="172" t="s">
        <v>70</v>
      </c>
      <c r="C44" s="5" t="str">
        <f t="shared" si="6"/>
        <v>HOUET Elodie</v>
      </c>
      <c r="D44" s="186" t="s">
        <v>9</v>
      </c>
      <c r="E44" s="95" t="s">
        <v>19</v>
      </c>
      <c r="F44" s="16">
        <f>'joueurs  '!F79</f>
        <v>49</v>
      </c>
      <c r="G44" s="14" t="s">
        <v>60</v>
      </c>
      <c r="H44" s="192">
        <v>524317384</v>
      </c>
      <c r="I44" s="141" t="str">
        <f t="shared" si="7"/>
        <v>F2</v>
      </c>
      <c r="J44" s="5">
        <f>'Feuille saisie score '!J79</f>
        <v>11</v>
      </c>
      <c r="K44" s="5">
        <f>'Feuille saisie score '!K79</f>
        <v>43</v>
      </c>
      <c r="L44" s="5">
        <f>'Feuille saisie score '!L79</f>
        <v>4</v>
      </c>
      <c r="M44" s="5">
        <f>'Feuille saisie score '!M79</f>
        <v>33</v>
      </c>
      <c r="N44" s="5">
        <f t="shared" si="9"/>
        <v>76</v>
      </c>
      <c r="P44" s="238"/>
      <c r="Q44" s="238"/>
      <c r="R44" s="238" t="str">
        <f t="shared" si="10"/>
        <v/>
      </c>
    </row>
    <row r="45" spans="1:18">
      <c r="A45" s="172" t="s">
        <v>73</v>
      </c>
      <c r="B45" s="172" t="s">
        <v>74</v>
      </c>
      <c r="C45" s="5" t="str">
        <f t="shared" si="6"/>
        <v>LALANNE Franck</v>
      </c>
      <c r="D45" s="186" t="s">
        <v>9</v>
      </c>
      <c r="E45" s="95" t="s">
        <v>10</v>
      </c>
      <c r="F45" s="16">
        <f>'joueurs  '!F87</f>
        <v>24.8</v>
      </c>
      <c r="G45" s="14" t="s">
        <v>60</v>
      </c>
      <c r="H45" s="192">
        <v>543213165</v>
      </c>
      <c r="I45" s="141" t="str">
        <f t="shared" si="7"/>
        <v>H3</v>
      </c>
      <c r="J45" s="5">
        <f>'Feuille saisie score '!J87</f>
        <v>4</v>
      </c>
      <c r="K45" s="5">
        <f>'Feuille saisie score '!K87</f>
        <v>13</v>
      </c>
      <c r="L45" s="5">
        <f>'Feuille saisie score '!L87</f>
        <v>5</v>
      </c>
      <c r="M45" s="5">
        <f>'Feuille saisie score '!M87</f>
        <v>19</v>
      </c>
      <c r="N45" s="5">
        <f t="shared" si="9"/>
        <v>32</v>
      </c>
      <c r="P45" s="238"/>
      <c r="Q45" s="238"/>
      <c r="R45" s="238" t="str">
        <f t="shared" si="10"/>
        <v/>
      </c>
    </row>
    <row r="46" spans="1:18">
      <c r="A46" s="172" t="s">
        <v>63</v>
      </c>
      <c r="B46" s="172" t="s">
        <v>64</v>
      </c>
      <c r="C46" s="5" t="str">
        <f t="shared" si="6"/>
        <v>MAJOIS Eric</v>
      </c>
      <c r="D46" s="186" t="s">
        <v>9</v>
      </c>
      <c r="E46" s="95" t="s">
        <v>10</v>
      </c>
      <c r="F46" s="16">
        <f>'joueurs  '!F106</f>
        <v>21.3</v>
      </c>
      <c r="G46" s="14" t="s">
        <v>60</v>
      </c>
      <c r="H46" s="192">
        <v>529362067</v>
      </c>
      <c r="I46" s="141" t="str">
        <f t="shared" si="7"/>
        <v>H2</v>
      </c>
      <c r="J46" s="5">
        <f>'Feuille saisie score '!J106</f>
        <v>7</v>
      </c>
      <c r="K46" s="5">
        <f>'Feuille saisie score '!K106</f>
        <v>19</v>
      </c>
      <c r="L46" s="5">
        <f>'Feuille saisie score '!L106</f>
        <v>7</v>
      </c>
      <c r="M46" s="5">
        <f>'Feuille saisie score '!M106</f>
        <v>17</v>
      </c>
      <c r="N46" s="5">
        <f t="shared" si="9"/>
        <v>36</v>
      </c>
      <c r="P46" s="238"/>
      <c r="Q46" s="238"/>
      <c r="R46" s="238" t="str">
        <f t="shared" si="10"/>
        <v/>
      </c>
    </row>
    <row r="47" spans="1:18">
      <c r="A47" s="172" t="s">
        <v>65</v>
      </c>
      <c r="B47" s="172" t="s">
        <v>66</v>
      </c>
      <c r="C47" s="5" t="str">
        <f t="shared" si="6"/>
        <v>MORGANT JAFFEUX Elisabeth</v>
      </c>
      <c r="D47" s="186" t="s">
        <v>9</v>
      </c>
      <c r="E47" s="95" t="s">
        <v>19</v>
      </c>
      <c r="F47" s="16">
        <f>'joueurs  '!F118</f>
        <v>45.1</v>
      </c>
      <c r="G47" s="14" t="s">
        <v>60</v>
      </c>
      <c r="H47" s="192">
        <v>46795342</v>
      </c>
      <c r="I47" s="141" t="str">
        <f t="shared" si="7"/>
        <v>F2</v>
      </c>
      <c r="J47" s="5">
        <f>'Feuille saisie score '!J118</f>
        <v>1</v>
      </c>
      <c r="K47" s="5">
        <f>'Feuille saisie score '!K118</f>
        <v>14</v>
      </c>
      <c r="L47" s="5">
        <f>'Feuille saisie score '!L118</f>
        <v>0</v>
      </c>
      <c r="M47" s="5">
        <f>'Feuille saisie score '!M118</f>
        <v>0</v>
      </c>
      <c r="N47" s="5">
        <f t="shared" si="9"/>
        <v>14</v>
      </c>
      <c r="P47" s="238"/>
      <c r="Q47" s="238"/>
      <c r="R47" s="238" t="str">
        <f t="shared" si="10"/>
        <v/>
      </c>
    </row>
    <row r="48" spans="1:18" ht="15.75" thickBot="1">
      <c r="A48" s="172" t="s">
        <v>61</v>
      </c>
      <c r="B48" s="172" t="s">
        <v>62</v>
      </c>
      <c r="C48" s="5" t="str">
        <f t="shared" si="6"/>
        <v>SBERRO Sandra</v>
      </c>
      <c r="D48" s="186" t="s">
        <v>9</v>
      </c>
      <c r="E48" s="95" t="s">
        <v>19</v>
      </c>
      <c r="F48" s="16">
        <f>'joueurs  '!F152</f>
        <v>39.799999999999997</v>
      </c>
      <c r="G48" s="14" t="s">
        <v>60</v>
      </c>
      <c r="H48" s="192">
        <v>541155259</v>
      </c>
      <c r="I48" s="141" t="str">
        <f t="shared" si="7"/>
        <v>F2</v>
      </c>
      <c r="J48" s="5">
        <f>'Feuille saisie score '!J152</f>
        <v>10</v>
      </c>
      <c r="K48" s="5">
        <f>'Feuille saisie score '!K152</f>
        <v>43</v>
      </c>
      <c r="L48" s="5">
        <f>'Feuille saisie score '!L152</f>
        <v>8</v>
      </c>
      <c r="M48" s="5">
        <f>'Feuille saisie score '!M152</f>
        <v>32</v>
      </c>
      <c r="N48" s="5">
        <f t="shared" si="9"/>
        <v>75</v>
      </c>
      <c r="P48" s="238"/>
      <c r="Q48" s="238"/>
      <c r="R48" s="238" t="str">
        <f t="shared" si="10"/>
        <v/>
      </c>
    </row>
    <row r="49" spans="1:19" ht="15.75" thickBot="1">
      <c r="A49" s="172" t="s">
        <v>67</v>
      </c>
      <c r="B49" s="172" t="s">
        <v>68</v>
      </c>
      <c r="C49" s="5" t="str">
        <f t="shared" si="6"/>
        <v>TOMINE Sébastien</v>
      </c>
      <c r="D49" s="186" t="s">
        <v>9</v>
      </c>
      <c r="E49" s="95" t="s">
        <v>10</v>
      </c>
      <c r="F49" s="16">
        <f>'joueurs  '!F158</f>
        <v>37.4</v>
      </c>
      <c r="G49" s="14" t="s">
        <v>60</v>
      </c>
      <c r="H49" s="192">
        <v>517701383</v>
      </c>
      <c r="I49" s="141" t="str">
        <f t="shared" si="7"/>
        <v>H3</v>
      </c>
      <c r="J49" s="5">
        <f>'Feuille saisie score '!J158</f>
        <v>14</v>
      </c>
      <c r="K49" s="5">
        <f>'Feuille saisie score '!K158</f>
        <v>52</v>
      </c>
      <c r="L49" s="5">
        <f>'Feuille saisie score '!L158</f>
        <v>20</v>
      </c>
      <c r="M49" s="5">
        <f>'Feuille saisie score '!M158</f>
        <v>58</v>
      </c>
      <c r="N49" s="5">
        <f t="shared" si="9"/>
        <v>110</v>
      </c>
      <c r="P49" s="248" t="str">
        <f>G49</f>
        <v xml:space="preserve">BPGO  </v>
      </c>
      <c r="Q49" s="247">
        <f>'équipe net H'!T45+'équipe net F'!T61</f>
        <v>186</v>
      </c>
      <c r="R49" s="244">
        <f t="shared" si="10"/>
        <v>1</v>
      </c>
    </row>
    <row r="50" spans="1:19">
      <c r="A50" s="172" t="s">
        <v>311</v>
      </c>
      <c r="B50" s="172" t="s">
        <v>154</v>
      </c>
      <c r="C50" s="5" t="str">
        <f t="shared" si="6"/>
        <v>AYMARD FREDERIC</v>
      </c>
      <c r="D50" s="186" t="s">
        <v>9</v>
      </c>
      <c r="E50" s="154" t="s">
        <v>10</v>
      </c>
      <c r="F50" s="16">
        <f>'joueurs  '!F8</f>
        <v>16.5</v>
      </c>
      <c r="G50" s="80" t="s">
        <v>306</v>
      </c>
      <c r="H50" s="195" t="s">
        <v>312</v>
      </c>
      <c r="I50" s="141" t="str">
        <f t="shared" si="7"/>
        <v>H2</v>
      </c>
      <c r="J50" s="5">
        <f>'Feuille saisie score '!J8</f>
        <v>12</v>
      </c>
      <c r="K50" s="5">
        <f>'Feuille saisie score '!K8</f>
        <v>28</v>
      </c>
      <c r="L50" s="5">
        <f>'Feuille saisie score '!L8</f>
        <v>12</v>
      </c>
      <c r="M50" s="5">
        <f>'Feuille saisie score '!M8</f>
        <v>26</v>
      </c>
      <c r="N50" s="5">
        <f t="shared" si="9"/>
        <v>54</v>
      </c>
      <c r="P50" s="238"/>
      <c r="Q50" s="238"/>
      <c r="R50" s="238" t="str">
        <f t="shared" si="10"/>
        <v/>
      </c>
    </row>
    <row r="51" spans="1:19">
      <c r="A51" s="172" t="s">
        <v>313</v>
      </c>
      <c r="B51" s="172" t="s">
        <v>237</v>
      </c>
      <c r="C51" s="5" t="str">
        <f t="shared" si="6"/>
        <v>LACAZE NICOLAS</v>
      </c>
      <c r="D51" s="186" t="s">
        <v>9</v>
      </c>
      <c r="E51" s="154" t="s">
        <v>10</v>
      </c>
      <c r="F51" s="16">
        <f>'joueurs  '!F86</f>
        <v>19</v>
      </c>
      <c r="G51" s="80" t="s">
        <v>306</v>
      </c>
      <c r="H51" s="195" t="s">
        <v>314</v>
      </c>
      <c r="I51" s="141" t="str">
        <f t="shared" si="7"/>
        <v>H2</v>
      </c>
      <c r="J51" s="5">
        <f>'Feuille saisie score '!J86</f>
        <v>14</v>
      </c>
      <c r="K51" s="5">
        <f>'Feuille saisie score '!K86</f>
        <v>32</v>
      </c>
      <c r="L51" s="5">
        <f>'Feuille saisie score '!L86</f>
        <v>8</v>
      </c>
      <c r="M51" s="5">
        <f>'Feuille saisie score '!M86</f>
        <v>22</v>
      </c>
      <c r="N51" s="5">
        <f t="shared" si="9"/>
        <v>54</v>
      </c>
      <c r="P51" s="238"/>
      <c r="Q51" s="238"/>
      <c r="R51" s="238" t="str">
        <f t="shared" si="10"/>
        <v/>
      </c>
    </row>
    <row r="52" spans="1:19">
      <c r="A52" s="172" t="s">
        <v>308</v>
      </c>
      <c r="B52" s="172" t="s">
        <v>309</v>
      </c>
      <c r="C52" s="5" t="str">
        <f t="shared" si="6"/>
        <v>MANSIOUS CHRISTOPHE</v>
      </c>
      <c r="D52" s="186" t="s">
        <v>9</v>
      </c>
      <c r="E52" s="154" t="s">
        <v>10</v>
      </c>
      <c r="F52" s="16">
        <f>'joueurs  '!F107</f>
        <v>9.1</v>
      </c>
      <c r="G52" s="80" t="s">
        <v>306</v>
      </c>
      <c r="H52" s="195" t="s">
        <v>310</v>
      </c>
      <c r="I52" s="141" t="str">
        <f t="shared" si="7"/>
        <v>H1</v>
      </c>
      <c r="J52" s="5">
        <f>'Feuille saisie score '!J107</f>
        <v>16</v>
      </c>
      <c r="K52" s="5">
        <f>'Feuille saisie score '!K107</f>
        <v>26</v>
      </c>
      <c r="L52" s="5">
        <f>'Feuille saisie score '!L107</f>
        <v>20</v>
      </c>
      <c r="M52" s="5">
        <f>'Feuille saisie score '!M107</f>
        <v>30</v>
      </c>
      <c r="N52" s="5">
        <f t="shared" si="9"/>
        <v>56</v>
      </c>
      <c r="P52" s="238"/>
      <c r="Q52" s="238"/>
      <c r="R52" s="238" t="str">
        <f t="shared" si="10"/>
        <v/>
      </c>
    </row>
    <row r="53" spans="1:19" ht="15.75" thickBot="1">
      <c r="A53" s="172" t="s">
        <v>318</v>
      </c>
      <c r="B53" s="172" t="s">
        <v>319</v>
      </c>
      <c r="C53" s="5" t="str">
        <f t="shared" si="6"/>
        <v>PRADERE GUILLAUME</v>
      </c>
      <c r="D53" s="186" t="s">
        <v>9</v>
      </c>
      <c r="E53" s="154" t="s">
        <v>10</v>
      </c>
      <c r="F53" s="16">
        <f>'joueurs  '!F136</f>
        <v>14.4</v>
      </c>
      <c r="G53" s="80" t="s">
        <v>306</v>
      </c>
      <c r="H53" s="195" t="s">
        <v>320</v>
      </c>
      <c r="I53" s="141" t="str">
        <f t="shared" si="7"/>
        <v>H1</v>
      </c>
      <c r="J53" s="5">
        <f>'Feuille saisie score '!J136</f>
        <v>20</v>
      </c>
      <c r="K53" s="5">
        <f>'Feuille saisie score '!K136</f>
        <v>34</v>
      </c>
      <c r="L53" s="5">
        <f>'Feuille saisie score '!L136</f>
        <v>10</v>
      </c>
      <c r="M53" s="5">
        <f>'Feuille saisie score '!M136</f>
        <v>20</v>
      </c>
      <c r="N53" s="5">
        <f t="shared" si="9"/>
        <v>54</v>
      </c>
      <c r="P53" s="238"/>
      <c r="Q53" s="238"/>
      <c r="R53" s="238" t="str">
        <f t="shared" si="10"/>
        <v/>
      </c>
    </row>
    <row r="54" spans="1:19" ht="15.75" thickBot="1">
      <c r="A54" s="174" t="s">
        <v>305</v>
      </c>
      <c r="B54" s="174" t="s">
        <v>263</v>
      </c>
      <c r="C54" s="5" t="str">
        <f t="shared" si="6"/>
        <v>REVEL STEPHANE</v>
      </c>
      <c r="D54" s="186" t="s">
        <v>9</v>
      </c>
      <c r="E54" s="154" t="s">
        <v>10</v>
      </c>
      <c r="F54" s="16">
        <f>'joueurs  '!F143</f>
        <v>19.8</v>
      </c>
      <c r="G54" s="80" t="s">
        <v>306</v>
      </c>
      <c r="H54" s="195" t="s">
        <v>307</v>
      </c>
      <c r="I54" s="141" t="str">
        <f t="shared" si="7"/>
        <v>H2</v>
      </c>
      <c r="J54" s="5">
        <f>'Feuille saisie score '!J143</f>
        <v>14</v>
      </c>
      <c r="K54" s="5">
        <f>'Feuille saisie score '!K143</f>
        <v>33</v>
      </c>
      <c r="L54" s="5">
        <f>'Feuille saisie score '!L143</f>
        <v>16</v>
      </c>
      <c r="M54" s="5">
        <f>'Feuille saisie score '!M143</f>
        <v>35</v>
      </c>
      <c r="N54" s="5">
        <f t="shared" si="9"/>
        <v>68</v>
      </c>
      <c r="P54" s="248" t="str">
        <f>G54</f>
        <v xml:space="preserve">BPOC  </v>
      </c>
      <c r="Q54" s="247">
        <f>'équipe net H'!T49</f>
        <v>0</v>
      </c>
      <c r="R54" s="238">
        <f t="shared" si="10"/>
        <v>24</v>
      </c>
      <c r="S54" s="284" t="s">
        <v>499</v>
      </c>
    </row>
    <row r="55" spans="1:19" ht="15.75">
      <c r="A55" s="175" t="s">
        <v>101</v>
      </c>
      <c r="B55" s="175" t="s">
        <v>102</v>
      </c>
      <c r="C55" s="5" t="str">
        <f t="shared" si="6"/>
        <v>ANDURAND Jérôme</v>
      </c>
      <c r="D55" s="187" t="s">
        <v>9</v>
      </c>
      <c r="E55" s="142" t="s">
        <v>10</v>
      </c>
      <c r="F55" s="16">
        <f>'joueurs  '!F5</f>
        <v>15.4</v>
      </c>
      <c r="G55" s="86" t="s">
        <v>78</v>
      </c>
      <c r="H55" s="193">
        <v>514507116</v>
      </c>
      <c r="I55" s="141" t="str">
        <f t="shared" si="7"/>
        <v>H1</v>
      </c>
      <c r="J55" s="5">
        <f>'Feuille saisie score '!J5</f>
        <v>15</v>
      </c>
      <c r="K55" s="5">
        <f>'Feuille saisie score '!K5</f>
        <v>30</v>
      </c>
      <c r="L55" s="5">
        <f>'Feuille saisie score '!L5</f>
        <v>23</v>
      </c>
      <c r="M55" s="5">
        <f>'Feuille saisie score '!M5</f>
        <v>37</v>
      </c>
      <c r="N55" s="5">
        <f t="shared" si="9"/>
        <v>67</v>
      </c>
      <c r="P55" s="238"/>
      <c r="Q55" s="238"/>
      <c r="R55" s="238" t="str">
        <f t="shared" si="10"/>
        <v/>
      </c>
    </row>
    <row r="56" spans="1:19" ht="15.75">
      <c r="A56" s="175" t="s">
        <v>113</v>
      </c>
      <c r="B56" s="175" t="s">
        <v>114</v>
      </c>
      <c r="C56" s="5" t="str">
        <f t="shared" si="6"/>
        <v>BEUVELOT Gaël</v>
      </c>
      <c r="D56" s="187" t="s">
        <v>9</v>
      </c>
      <c r="E56" s="142" t="s">
        <v>10</v>
      </c>
      <c r="F56" s="16">
        <f>'joueurs  '!F19</f>
        <v>11.9</v>
      </c>
      <c r="G56" s="86" t="s">
        <v>78</v>
      </c>
      <c r="H56" s="198">
        <v>533283215</v>
      </c>
      <c r="I56" s="141" t="str">
        <f t="shared" si="7"/>
        <v>H1</v>
      </c>
      <c r="J56" s="5">
        <f>'Feuille saisie score '!J19</f>
        <v>10</v>
      </c>
      <c r="K56" s="5">
        <f>'Feuille saisie score '!K19</f>
        <v>19</v>
      </c>
      <c r="L56" s="5">
        <f>'Feuille saisie score '!L19</f>
        <v>7</v>
      </c>
      <c r="M56" s="5">
        <f>'Feuille saisie score '!M19</f>
        <v>16</v>
      </c>
      <c r="N56" s="5">
        <f t="shared" si="9"/>
        <v>35</v>
      </c>
      <c r="P56" s="238"/>
      <c r="Q56" s="238"/>
      <c r="R56" s="238" t="str">
        <f t="shared" si="10"/>
        <v/>
      </c>
    </row>
    <row r="57" spans="1:19" ht="15.75">
      <c r="A57" s="175" t="s">
        <v>96</v>
      </c>
      <c r="B57" s="175" t="s">
        <v>54</v>
      </c>
      <c r="C57" s="5" t="str">
        <f t="shared" si="6"/>
        <v>BOULDOIRES Bertrand</v>
      </c>
      <c r="D57" s="187" t="s">
        <v>9</v>
      </c>
      <c r="E57" s="142" t="s">
        <v>10</v>
      </c>
      <c r="F57" s="16">
        <f>'joueurs  '!F21</f>
        <v>7</v>
      </c>
      <c r="G57" s="86" t="s">
        <v>78</v>
      </c>
      <c r="H57" s="193" t="s">
        <v>97</v>
      </c>
      <c r="I57" s="141" t="str">
        <f t="shared" si="7"/>
        <v>H1</v>
      </c>
      <c r="J57" s="5">
        <f>'Feuille saisie score '!J21</f>
        <v>13</v>
      </c>
      <c r="K57" s="5">
        <f>'Feuille saisie score '!K21</f>
        <v>21</v>
      </c>
      <c r="L57" s="5">
        <f>'Feuille saisie score '!L21</f>
        <v>6</v>
      </c>
      <c r="M57" s="5">
        <f>'Feuille saisie score '!M21</f>
        <v>11</v>
      </c>
      <c r="N57" s="5">
        <f t="shared" si="9"/>
        <v>32</v>
      </c>
      <c r="P57" s="238"/>
      <c r="Q57" s="238"/>
      <c r="R57" s="238" t="str">
        <f t="shared" si="10"/>
        <v/>
      </c>
    </row>
    <row r="58" spans="1:19" ht="15.75">
      <c r="A58" s="175" t="s">
        <v>115</v>
      </c>
      <c r="B58" s="175" t="s">
        <v>116</v>
      </c>
      <c r="C58" s="5" t="str">
        <f t="shared" si="6"/>
        <v>COLL Marlène</v>
      </c>
      <c r="D58" s="187" t="s">
        <v>9</v>
      </c>
      <c r="E58" s="142" t="s">
        <v>19</v>
      </c>
      <c r="F58" s="16">
        <f>'joueurs  '!F33</f>
        <v>35.700000000000003</v>
      </c>
      <c r="G58" s="86" t="s">
        <v>78</v>
      </c>
      <c r="H58" s="193">
        <v>41992290</v>
      </c>
      <c r="I58" s="141" t="str">
        <f t="shared" si="7"/>
        <v>F2</v>
      </c>
      <c r="J58" s="5">
        <f>'Feuille saisie score '!J33</f>
        <v>4</v>
      </c>
      <c r="K58" s="5">
        <f>'Feuille saisie score '!K33</f>
        <v>27</v>
      </c>
      <c r="L58" s="5">
        <f>'Feuille saisie score '!L33</f>
        <v>5</v>
      </c>
      <c r="M58" s="5">
        <f>'Feuille saisie score '!M33</f>
        <v>21</v>
      </c>
      <c r="N58" s="5">
        <f t="shared" si="9"/>
        <v>48</v>
      </c>
      <c r="P58" s="238"/>
      <c r="Q58" s="238"/>
      <c r="R58" s="238" t="str">
        <f t="shared" si="10"/>
        <v/>
      </c>
    </row>
    <row r="59" spans="1:19" ht="15.75">
      <c r="A59" s="178" t="s">
        <v>82</v>
      </c>
      <c r="B59" s="178" t="s">
        <v>83</v>
      </c>
      <c r="C59" s="5" t="str">
        <f t="shared" si="6"/>
        <v>COUTURIER Bénédicte</v>
      </c>
      <c r="D59" s="187" t="s">
        <v>9</v>
      </c>
      <c r="E59" s="142" t="s">
        <v>19</v>
      </c>
      <c r="F59" s="16">
        <f>'joueurs  '!F38</f>
        <v>38.5</v>
      </c>
      <c r="G59" s="86" t="s">
        <v>78</v>
      </c>
      <c r="H59" s="198">
        <v>544388225</v>
      </c>
      <c r="I59" s="141" t="str">
        <f t="shared" si="7"/>
        <v>F2</v>
      </c>
      <c r="J59" s="5">
        <f>'Feuille saisie score '!J38</f>
        <v>7</v>
      </c>
      <c r="K59" s="5">
        <f>'Feuille saisie score '!K38</f>
        <v>34</v>
      </c>
      <c r="L59" s="5">
        <f>'Feuille saisie score '!L38</f>
        <v>5</v>
      </c>
      <c r="M59" s="5">
        <f>'Feuille saisie score '!M38</f>
        <v>30</v>
      </c>
      <c r="N59" s="5">
        <f t="shared" si="9"/>
        <v>64</v>
      </c>
      <c r="P59" s="238"/>
      <c r="Q59" s="238"/>
      <c r="R59" s="238" t="str">
        <f t="shared" si="10"/>
        <v/>
      </c>
    </row>
    <row r="60" spans="1:19" ht="15.75">
      <c r="A60" s="175" t="s">
        <v>107</v>
      </c>
      <c r="B60" s="175" t="s">
        <v>108</v>
      </c>
      <c r="C60" s="5" t="str">
        <f t="shared" si="6"/>
        <v>DECRESSAIN Amaury</v>
      </c>
      <c r="D60" s="187" t="s">
        <v>9</v>
      </c>
      <c r="E60" s="142" t="s">
        <v>10</v>
      </c>
      <c r="F60" s="16">
        <f>'joueurs  '!F44</f>
        <v>14.4</v>
      </c>
      <c r="G60" s="86" t="s">
        <v>78</v>
      </c>
      <c r="H60" s="202" t="s">
        <v>109</v>
      </c>
      <c r="I60" s="141" t="str">
        <f t="shared" si="7"/>
        <v>H1</v>
      </c>
      <c r="J60" s="5">
        <f>'Feuille saisie score '!J44</f>
        <v>2</v>
      </c>
      <c r="K60" s="5">
        <f>'Feuille saisie score '!K44</f>
        <v>9</v>
      </c>
      <c r="L60" s="5">
        <f>'Feuille saisie score '!L44</f>
        <v>13</v>
      </c>
      <c r="M60" s="5">
        <f>'Feuille saisie score '!M44</f>
        <v>25</v>
      </c>
      <c r="N60" s="5">
        <f t="shared" si="9"/>
        <v>34</v>
      </c>
      <c r="P60" s="238"/>
      <c r="Q60" s="238"/>
      <c r="R60" s="238" t="str">
        <f t="shared" si="10"/>
        <v/>
      </c>
    </row>
    <row r="61" spans="1:19" ht="15.75">
      <c r="A61" s="175" t="s">
        <v>94</v>
      </c>
      <c r="B61" s="175" t="s">
        <v>95</v>
      </c>
      <c r="C61" s="5" t="str">
        <f t="shared" si="6"/>
        <v>DIZET Loïc</v>
      </c>
      <c r="D61" s="187" t="s">
        <v>9</v>
      </c>
      <c r="E61" s="142" t="s">
        <v>10</v>
      </c>
      <c r="F61" s="16">
        <f>'joueurs  '!F55</f>
        <v>15.7</v>
      </c>
      <c r="G61" s="86" t="s">
        <v>78</v>
      </c>
      <c r="H61" s="198">
        <v>43774199</v>
      </c>
      <c r="I61" s="141" t="str">
        <f t="shared" si="7"/>
        <v>H2</v>
      </c>
      <c r="J61" s="5">
        <f>'Feuille saisie score '!J55</f>
        <v>23</v>
      </c>
      <c r="K61" s="5">
        <f>'Feuille saisie score '!K55</f>
        <v>40</v>
      </c>
      <c r="L61" s="5">
        <f>'Feuille saisie score '!L55</f>
        <v>22</v>
      </c>
      <c r="M61" s="5">
        <f>'Feuille saisie score '!M55</f>
        <v>39</v>
      </c>
      <c r="N61" s="5">
        <f t="shared" si="9"/>
        <v>79</v>
      </c>
      <c r="P61" s="238"/>
      <c r="Q61" s="238"/>
      <c r="R61" s="238" t="str">
        <f t="shared" si="10"/>
        <v/>
      </c>
    </row>
    <row r="62" spans="1:19" ht="15.75">
      <c r="A62" s="175" t="s">
        <v>111</v>
      </c>
      <c r="B62" s="175" t="s">
        <v>112</v>
      </c>
      <c r="C62" s="5" t="str">
        <f t="shared" si="6"/>
        <v>DULAU Emmanuel</v>
      </c>
      <c r="D62" s="187" t="s">
        <v>9</v>
      </c>
      <c r="E62" s="142" t="s">
        <v>10</v>
      </c>
      <c r="F62" s="16">
        <f>'joueurs  '!F57</f>
        <v>15.2</v>
      </c>
      <c r="G62" s="86" t="s">
        <v>78</v>
      </c>
      <c r="H62" s="198">
        <v>525284328</v>
      </c>
      <c r="I62" s="141" t="str">
        <f t="shared" si="7"/>
        <v>H1</v>
      </c>
      <c r="J62" s="5">
        <f>'Feuille saisie score '!J57</f>
        <v>10</v>
      </c>
      <c r="K62" s="5">
        <f>'Feuille saisie score '!K57</f>
        <v>24</v>
      </c>
      <c r="L62" s="5">
        <f>'Feuille saisie score '!L57</f>
        <v>19</v>
      </c>
      <c r="M62" s="5">
        <f>'Feuille saisie score '!M57</f>
        <v>33</v>
      </c>
      <c r="N62" s="5">
        <f t="shared" si="9"/>
        <v>57</v>
      </c>
      <c r="P62" s="238"/>
      <c r="Q62" s="238"/>
      <c r="R62" s="238" t="str">
        <f t="shared" si="10"/>
        <v/>
      </c>
    </row>
    <row r="63" spans="1:19" ht="15.75">
      <c r="A63" s="175" t="s">
        <v>88</v>
      </c>
      <c r="B63" s="175" t="s">
        <v>89</v>
      </c>
      <c r="C63" s="5" t="str">
        <f t="shared" ref="C63:C89" si="11">A63&amp;" "&amp;B63</f>
        <v>ESCOT Marc</v>
      </c>
      <c r="D63" s="187" t="s">
        <v>90</v>
      </c>
      <c r="E63" s="142" t="s">
        <v>10</v>
      </c>
      <c r="F63" s="16">
        <f>'joueurs  '!F59</f>
        <v>26.6</v>
      </c>
      <c r="G63" s="86" t="s">
        <v>78</v>
      </c>
      <c r="H63" s="198">
        <v>45194339</v>
      </c>
      <c r="I63" s="141" t="str">
        <f t="shared" ref="I63:I89" si="12">IF(E63="H",IF(F63&lt;15.5,"H1",IF(F63&lt;24.5,"H2","H3")),IF(E63="F",IF(F63&lt;24.5,"F1","F2"),""))</f>
        <v>H3</v>
      </c>
      <c r="J63" s="5">
        <f>'Feuille saisie score '!J59</f>
        <v>9</v>
      </c>
      <c r="K63" s="5">
        <f>'Feuille saisie score '!K59</f>
        <v>25</v>
      </c>
      <c r="L63" s="5">
        <f>'Feuille saisie score '!L59</f>
        <v>16</v>
      </c>
      <c r="M63" s="5">
        <f>'Feuille saisie score '!M59</f>
        <v>40</v>
      </c>
      <c r="N63" s="5">
        <f t="shared" si="9"/>
        <v>65</v>
      </c>
      <c r="P63" s="238"/>
      <c r="Q63" s="238"/>
      <c r="R63" s="238" t="str">
        <f t="shared" si="10"/>
        <v/>
      </c>
    </row>
    <row r="64" spans="1:19" ht="15.75">
      <c r="A64" s="178" t="s">
        <v>121</v>
      </c>
      <c r="B64" s="178" t="s">
        <v>122</v>
      </c>
      <c r="C64" s="5" t="str">
        <f t="shared" si="11"/>
        <v>GUIMARAES Carlos</v>
      </c>
      <c r="D64" s="187" t="s">
        <v>9</v>
      </c>
      <c r="E64" s="142" t="s">
        <v>10</v>
      </c>
      <c r="F64" s="16">
        <f>'joueurs  '!F73</f>
        <v>12.1</v>
      </c>
      <c r="G64" s="86" t="s">
        <v>78</v>
      </c>
      <c r="H64" s="193">
        <v>45534171</v>
      </c>
      <c r="I64" s="141" t="str">
        <f t="shared" si="12"/>
        <v>H1</v>
      </c>
      <c r="J64" s="5">
        <f>'Feuille saisie score '!J73</f>
        <v>22</v>
      </c>
      <c r="K64" s="5">
        <f>'Feuille saisie score '!K73</f>
        <v>32</v>
      </c>
      <c r="L64" s="5">
        <f>'Feuille saisie score '!L73</f>
        <v>16</v>
      </c>
      <c r="M64" s="5">
        <f>'Feuille saisie score '!M73</f>
        <v>29</v>
      </c>
      <c r="N64" s="5">
        <f t="shared" si="9"/>
        <v>61</v>
      </c>
      <c r="P64" s="238"/>
      <c r="Q64" s="238"/>
      <c r="R64" s="238" t="str">
        <f t="shared" si="10"/>
        <v/>
      </c>
    </row>
    <row r="65" spans="1:19" ht="15.75">
      <c r="A65" s="175" t="s">
        <v>98</v>
      </c>
      <c r="B65" s="175" t="s">
        <v>99</v>
      </c>
      <c r="C65" s="5" t="str">
        <f t="shared" si="11"/>
        <v>LAMARQUE Pierre</v>
      </c>
      <c r="D65" s="187" t="s">
        <v>9</v>
      </c>
      <c r="E65" s="142" t="s">
        <v>10</v>
      </c>
      <c r="F65" s="16">
        <f>'joueurs  '!F88</f>
        <v>20.5</v>
      </c>
      <c r="G65" s="86" t="s">
        <v>78</v>
      </c>
      <c r="H65" s="193" t="s">
        <v>100</v>
      </c>
      <c r="I65" s="141" t="str">
        <f t="shared" si="12"/>
        <v>H2</v>
      </c>
      <c r="J65" s="5">
        <f>'Feuille saisie score '!J88</f>
        <v>4</v>
      </c>
      <c r="K65" s="5">
        <f>'Feuille saisie score '!K88</f>
        <v>14</v>
      </c>
      <c r="L65" s="5">
        <f>'Feuille saisie score '!L88</f>
        <v>4</v>
      </c>
      <c r="M65" s="5">
        <f>'Feuille saisie score '!M88</f>
        <v>18</v>
      </c>
      <c r="N65" s="5">
        <f t="shared" si="9"/>
        <v>32</v>
      </c>
      <c r="P65" s="238"/>
      <c r="Q65" s="238"/>
      <c r="R65" s="238" t="str">
        <f t="shared" si="10"/>
        <v/>
      </c>
    </row>
    <row r="66" spans="1:19" ht="15.75">
      <c r="A66" s="178" t="s">
        <v>117</v>
      </c>
      <c r="B66" s="178" t="s">
        <v>118</v>
      </c>
      <c r="C66" s="5" t="str">
        <f t="shared" si="11"/>
        <v>LUGIER Christian</v>
      </c>
      <c r="D66" s="187" t="s">
        <v>90</v>
      </c>
      <c r="E66" s="142" t="s">
        <v>10</v>
      </c>
      <c r="F66" s="16">
        <f>'joueurs  '!F103</f>
        <v>39.700000000000003</v>
      </c>
      <c r="G66" s="86" t="s">
        <v>78</v>
      </c>
      <c r="H66" s="202" t="s">
        <v>120</v>
      </c>
      <c r="I66" s="141" t="str">
        <f t="shared" si="12"/>
        <v>H3</v>
      </c>
      <c r="J66" s="5">
        <f>'Feuille saisie score '!J103</f>
        <v>2</v>
      </c>
      <c r="K66" s="5">
        <f>'Feuille saisie score '!K103</f>
        <v>24</v>
      </c>
      <c r="L66" s="5">
        <f>'Feuille saisie score '!L103</f>
        <v>4</v>
      </c>
      <c r="M66" s="5">
        <f>'Feuille saisie score '!M103</f>
        <v>27</v>
      </c>
      <c r="N66" s="5">
        <f t="shared" si="9"/>
        <v>51</v>
      </c>
      <c r="P66" s="238"/>
      <c r="Q66" s="238"/>
      <c r="R66" s="238" t="str">
        <f t="shared" si="10"/>
        <v/>
      </c>
    </row>
    <row r="67" spans="1:19" ht="15.75">
      <c r="A67" s="178" t="s">
        <v>79</v>
      </c>
      <c r="B67" s="178" t="s">
        <v>72</v>
      </c>
      <c r="C67" s="5" t="str">
        <f t="shared" si="11"/>
        <v>MEROUR Stéphane</v>
      </c>
      <c r="D67" s="187" t="s">
        <v>9</v>
      </c>
      <c r="E67" s="142" t="s">
        <v>10</v>
      </c>
      <c r="F67" s="16">
        <f>'joueurs  '!F112</f>
        <v>19.5</v>
      </c>
      <c r="G67" s="86" t="s">
        <v>78</v>
      </c>
      <c r="H67" s="202" t="s">
        <v>81</v>
      </c>
      <c r="I67" s="141" t="str">
        <f t="shared" si="12"/>
        <v>H2</v>
      </c>
      <c r="J67" s="5">
        <f>'Feuille saisie score '!J112</f>
        <v>18</v>
      </c>
      <c r="K67" s="5">
        <f>'Feuille saisie score '!K112</f>
        <v>36</v>
      </c>
      <c r="L67" s="5">
        <f>'Feuille saisie score '!L112</f>
        <v>12</v>
      </c>
      <c r="M67" s="5">
        <f>'Feuille saisie score '!M112</f>
        <v>30</v>
      </c>
      <c r="N67" s="5">
        <f t="shared" si="9"/>
        <v>66</v>
      </c>
      <c r="P67" s="238"/>
      <c r="Q67" s="238"/>
      <c r="R67" s="238" t="str">
        <f t="shared" si="10"/>
        <v/>
      </c>
    </row>
    <row r="68" spans="1:19" ht="15.75">
      <c r="A68" s="178" t="s">
        <v>85</v>
      </c>
      <c r="B68" s="178" t="s">
        <v>70</v>
      </c>
      <c r="C68" s="5" t="str">
        <f t="shared" si="11"/>
        <v>MOCAER Elodie</v>
      </c>
      <c r="D68" s="187" t="s">
        <v>9</v>
      </c>
      <c r="E68" s="142" t="s">
        <v>19</v>
      </c>
      <c r="F68" s="16">
        <f>'joueurs  '!F114</f>
        <v>52.8</v>
      </c>
      <c r="G68" s="86" t="s">
        <v>78</v>
      </c>
      <c r="H68" s="202" t="s">
        <v>87</v>
      </c>
      <c r="I68" s="141" t="str">
        <f t="shared" si="12"/>
        <v>F2</v>
      </c>
      <c r="J68" s="5">
        <f>'Feuille saisie score '!J114</f>
        <v>3</v>
      </c>
      <c r="K68" s="5">
        <f>'Feuille saisie score '!K114</f>
        <v>21</v>
      </c>
      <c r="L68" s="5">
        <f>'Feuille saisie score '!L114</f>
        <v>3</v>
      </c>
      <c r="M68" s="5">
        <f>'Feuille saisie score '!M114</f>
        <v>24</v>
      </c>
      <c r="N68" s="5">
        <f t="shared" si="9"/>
        <v>45</v>
      </c>
      <c r="P68" s="238"/>
      <c r="Q68" s="238"/>
      <c r="R68" s="238" t="str">
        <f t="shared" si="10"/>
        <v/>
      </c>
    </row>
    <row r="69" spans="1:19" hidden="1">
      <c r="A69" s="172" t="s">
        <v>324</v>
      </c>
      <c r="B69" s="172" t="s">
        <v>50</v>
      </c>
      <c r="C69" s="5" t="str">
        <f t="shared" si="11"/>
        <v>GRANDADAM Philippe</v>
      </c>
      <c r="D69" s="144" t="s">
        <v>22</v>
      </c>
      <c r="E69" s="144" t="s">
        <v>10</v>
      </c>
      <c r="F69" s="16">
        <f>'joueurs  '!F71</f>
        <v>24.6</v>
      </c>
      <c r="G69" s="35" t="s">
        <v>323</v>
      </c>
      <c r="H69" s="192">
        <v>541310170</v>
      </c>
      <c r="I69" s="141" t="str">
        <f t="shared" si="12"/>
        <v>H3</v>
      </c>
      <c r="J69" s="5">
        <f>'Feuille saisie score '!J71</f>
        <v>15</v>
      </c>
      <c r="K69" s="5">
        <f>'Feuille saisie score '!K71</f>
        <v>34</v>
      </c>
      <c r="L69" s="5">
        <f>'Feuille saisie score '!L71</f>
        <v>12</v>
      </c>
      <c r="M69" s="5">
        <f>'Feuille saisie score '!M71</f>
        <v>31</v>
      </c>
      <c r="N69" s="5">
        <f>J69+L69</f>
        <v>27</v>
      </c>
      <c r="R69"/>
    </row>
    <row r="70" spans="1:19" ht="16.5" thickBot="1">
      <c r="A70" s="175" t="s">
        <v>92</v>
      </c>
      <c r="B70" s="175" t="s">
        <v>93</v>
      </c>
      <c r="C70" s="5" t="str">
        <f t="shared" si="11"/>
        <v>VIANNAIS Dominique</v>
      </c>
      <c r="D70" s="187" t="s">
        <v>90</v>
      </c>
      <c r="E70" s="142" t="s">
        <v>10</v>
      </c>
      <c r="F70" s="16">
        <f>'joueurs  '!F161</f>
        <v>33.5</v>
      </c>
      <c r="G70" s="86" t="s">
        <v>78</v>
      </c>
      <c r="H70" s="198">
        <v>43140326</v>
      </c>
      <c r="I70" s="141" t="str">
        <f t="shared" si="12"/>
        <v>H3</v>
      </c>
      <c r="J70" s="5">
        <f>'Feuille saisie score '!J161</f>
        <v>10</v>
      </c>
      <c r="K70" s="5">
        <f>'Feuille saisie score '!K161</f>
        <v>40</v>
      </c>
      <c r="L70" s="5">
        <f>'Feuille saisie score '!L161</f>
        <v>5</v>
      </c>
      <c r="M70" s="5">
        <f>'Feuille saisie score '!M161</f>
        <v>34</v>
      </c>
      <c r="N70" s="5">
        <f t="shared" ref="N70:N72" si="13">K70+M70</f>
        <v>74</v>
      </c>
      <c r="P70" s="238"/>
      <c r="Q70" s="238"/>
      <c r="R70" s="238" t="str">
        <f>IF(Q70="","",RANK(Q70,$Q$3:$Q$169,0))</f>
        <v/>
      </c>
    </row>
    <row r="71" spans="1:19" ht="16.5" thickBot="1">
      <c r="A71" s="185" t="s">
        <v>75</v>
      </c>
      <c r="B71" s="185" t="s">
        <v>76</v>
      </c>
      <c r="C71" s="5" t="str">
        <f t="shared" si="11"/>
        <v>WINOGRAD Serge</v>
      </c>
      <c r="D71" s="187" t="s">
        <v>9</v>
      </c>
      <c r="E71" s="142" t="s">
        <v>10</v>
      </c>
      <c r="F71" s="16">
        <f>'joueurs  '!F166</f>
        <v>17.2</v>
      </c>
      <c r="G71" s="86" t="s">
        <v>78</v>
      </c>
      <c r="H71" s="198">
        <v>49810064</v>
      </c>
      <c r="I71" s="141" t="str">
        <f t="shared" si="12"/>
        <v>H2</v>
      </c>
      <c r="J71" s="5">
        <f>'Feuille saisie score '!J166</f>
        <v>11</v>
      </c>
      <c r="K71" s="5">
        <f>'Feuille saisie score '!K166</f>
        <v>24</v>
      </c>
      <c r="L71" s="5">
        <f>'Feuille saisie score '!L166</f>
        <v>10</v>
      </c>
      <c r="M71" s="5">
        <f>'Feuille saisie score '!M166</f>
        <v>25</v>
      </c>
      <c r="N71" s="5">
        <f t="shared" si="13"/>
        <v>49</v>
      </c>
      <c r="P71" s="248" t="str">
        <f>G71</f>
        <v xml:space="preserve">CEAPC </v>
      </c>
      <c r="Q71" s="247">
        <f>'équipe net H'!T72+'équipe net F'!T70</f>
        <v>143</v>
      </c>
      <c r="R71" s="244">
        <f>IF(Q71="","",RANK(Q71,$Q$3:$Q$169,0))</f>
        <v>7</v>
      </c>
    </row>
    <row r="72" spans="1:19">
      <c r="A72" s="172" t="s">
        <v>129</v>
      </c>
      <c r="B72" s="172" t="s">
        <v>130</v>
      </c>
      <c r="C72" s="5" t="str">
        <f t="shared" si="11"/>
        <v>BURSON Didier</v>
      </c>
      <c r="D72" s="186" t="s">
        <v>9</v>
      </c>
      <c r="E72" s="143" t="s">
        <v>10</v>
      </c>
      <c r="F72" s="16">
        <f>'joueurs  '!F26</f>
        <v>41.6</v>
      </c>
      <c r="G72" s="32" t="s">
        <v>128</v>
      </c>
      <c r="H72" s="201">
        <v>546096359</v>
      </c>
      <c r="I72" s="141" t="str">
        <f t="shared" si="12"/>
        <v>H3</v>
      </c>
      <c r="J72" s="5">
        <f>'Feuille saisie score '!J26</f>
        <v>2</v>
      </c>
      <c r="K72" s="5">
        <f>'Feuille saisie score '!K26</f>
        <v>18</v>
      </c>
      <c r="L72" s="5">
        <f>'Feuille saisie score '!L26</f>
        <v>6</v>
      </c>
      <c r="M72" s="5">
        <f>'Feuille saisie score '!M26</f>
        <v>34</v>
      </c>
      <c r="N72" s="5">
        <f t="shared" si="13"/>
        <v>52</v>
      </c>
      <c r="P72" s="238"/>
      <c r="Q72" s="238"/>
      <c r="R72" s="238" t="str">
        <f>IF(Q72="","",RANK(Q72,$Q$3:$Q$169,0))</f>
        <v/>
      </c>
    </row>
    <row r="73" spans="1:19" hidden="1">
      <c r="A73" s="172" t="s">
        <v>360</v>
      </c>
      <c r="B73" s="172" t="s">
        <v>361</v>
      </c>
      <c r="C73" s="5" t="str">
        <f t="shared" si="11"/>
        <v>HAGEMAN VALERIE</v>
      </c>
      <c r="D73" s="145" t="s">
        <v>22</v>
      </c>
      <c r="E73" s="145" t="s">
        <v>19</v>
      </c>
      <c r="F73" s="16">
        <f>'joueurs  '!F75</f>
        <v>43.5</v>
      </c>
      <c r="G73" s="89" t="s">
        <v>341</v>
      </c>
      <c r="H73" s="192">
        <v>533591301</v>
      </c>
      <c r="I73" s="141" t="str">
        <f t="shared" si="12"/>
        <v>F2</v>
      </c>
      <c r="J73" s="5">
        <f>'Feuille saisie score '!J75</f>
        <v>5</v>
      </c>
      <c r="K73" s="5">
        <f>'Feuille saisie score '!K75</f>
        <v>39</v>
      </c>
      <c r="L73" s="5">
        <f>'Feuille saisie score '!L75</f>
        <v>10</v>
      </c>
      <c r="M73" s="5">
        <f>'Feuille saisie score '!M75</f>
        <v>38</v>
      </c>
      <c r="N73" s="5">
        <f>J73+L73</f>
        <v>15</v>
      </c>
      <c r="R73"/>
    </row>
    <row r="74" spans="1:19">
      <c r="A74" s="172" t="s">
        <v>132</v>
      </c>
      <c r="B74" s="172" t="s">
        <v>133</v>
      </c>
      <c r="C74" s="5" t="str">
        <f t="shared" si="11"/>
        <v>CHAMOUTON Patrick</v>
      </c>
      <c r="D74" s="186" t="s">
        <v>9</v>
      </c>
      <c r="E74" s="143" t="s">
        <v>10</v>
      </c>
      <c r="F74" s="16">
        <f>'joueurs  '!F28</f>
        <v>37</v>
      </c>
      <c r="G74" s="32" t="s">
        <v>128</v>
      </c>
      <c r="H74" s="192">
        <v>533662190</v>
      </c>
      <c r="I74" s="141" t="str">
        <f t="shared" si="12"/>
        <v>H3</v>
      </c>
      <c r="J74" s="5">
        <f>'Feuille saisie score '!J28</f>
        <v>11</v>
      </c>
      <c r="K74" s="5">
        <f>'Feuille saisie score '!K28</f>
        <v>41</v>
      </c>
      <c r="L74" s="5">
        <f>'Feuille saisie score '!L28</f>
        <v>7</v>
      </c>
      <c r="M74" s="5">
        <f>'Feuille saisie score '!M28</f>
        <v>40</v>
      </c>
      <c r="N74" s="5">
        <f t="shared" ref="N74:N81" si="14">K74+M74</f>
        <v>81</v>
      </c>
      <c r="P74" s="238"/>
      <c r="Q74" s="238"/>
      <c r="R74" s="238" t="str">
        <f t="shared" ref="R74:R81" si="15">IF(Q74="","",RANK(Q74,$Q$3:$Q$169,0))</f>
        <v/>
      </c>
    </row>
    <row r="75" spans="1:19" ht="15.75" thickBot="1">
      <c r="A75" s="174" t="s">
        <v>137</v>
      </c>
      <c r="B75" s="174" t="s">
        <v>102</v>
      </c>
      <c r="C75" s="5" t="str">
        <f t="shared" si="11"/>
        <v>PETIOT Jérôme</v>
      </c>
      <c r="D75" s="186" t="s">
        <v>9</v>
      </c>
      <c r="E75" s="143" t="s">
        <v>10</v>
      </c>
      <c r="F75" s="16">
        <f>'joueurs  '!F131</f>
        <v>25.4</v>
      </c>
      <c r="G75" s="32" t="s">
        <v>128</v>
      </c>
      <c r="H75" s="192">
        <v>535805193</v>
      </c>
      <c r="I75" s="141" t="str">
        <f t="shared" si="12"/>
        <v>H3</v>
      </c>
      <c r="J75" s="5">
        <f>'Feuille saisie score '!J131</f>
        <v>7</v>
      </c>
      <c r="K75" s="5">
        <f>'Feuille saisie score '!K131</f>
        <v>19</v>
      </c>
      <c r="L75" s="5">
        <f>'Feuille saisie score '!L131</f>
        <v>5</v>
      </c>
      <c r="M75" s="5">
        <f>'Feuille saisie score '!M131</f>
        <v>20</v>
      </c>
      <c r="N75" s="5">
        <f t="shared" si="14"/>
        <v>39</v>
      </c>
      <c r="P75" s="238"/>
      <c r="Q75" s="238"/>
      <c r="R75" s="238" t="str">
        <f t="shared" si="15"/>
        <v/>
      </c>
    </row>
    <row r="76" spans="1:19" ht="15.75" thickBot="1">
      <c r="A76" s="172" t="s">
        <v>134</v>
      </c>
      <c r="B76" s="172" t="s">
        <v>135</v>
      </c>
      <c r="C76" s="5" t="str">
        <f t="shared" si="11"/>
        <v>TARDY Yanne</v>
      </c>
      <c r="D76" s="186" t="s">
        <v>9</v>
      </c>
      <c r="E76" s="143" t="s">
        <v>10</v>
      </c>
      <c r="F76" s="16">
        <f>'joueurs  '!F156</f>
        <v>30.3</v>
      </c>
      <c r="G76" s="32" t="s">
        <v>128</v>
      </c>
      <c r="H76" s="192">
        <v>525919240</v>
      </c>
      <c r="I76" s="141" t="str">
        <f t="shared" si="12"/>
        <v>H3</v>
      </c>
      <c r="J76" s="5">
        <f>'Feuille saisie score '!J156</f>
        <v>6</v>
      </c>
      <c r="K76" s="5">
        <f>'Feuille saisie score '!K156</f>
        <v>19</v>
      </c>
      <c r="L76" s="5">
        <f>'Feuille saisie score '!L156</f>
        <v>2</v>
      </c>
      <c r="M76" s="5">
        <f>'Feuille saisie score '!M156</f>
        <v>18</v>
      </c>
      <c r="N76" s="5">
        <f t="shared" si="14"/>
        <v>37</v>
      </c>
      <c r="P76" s="246" t="str">
        <f>G76</f>
        <v xml:space="preserve">CEBFC  </v>
      </c>
      <c r="Q76" s="247">
        <f>'équipe net H'!T78</f>
        <v>81</v>
      </c>
      <c r="R76" s="244">
        <f t="shared" si="15"/>
        <v>16</v>
      </c>
      <c r="S76" s="284" t="s">
        <v>499</v>
      </c>
    </row>
    <row r="77" spans="1:19">
      <c r="A77" s="172" t="s">
        <v>138</v>
      </c>
      <c r="B77" s="172" t="s">
        <v>50</v>
      </c>
      <c r="C77" s="5" t="str">
        <f t="shared" si="11"/>
        <v>BATAILLE Philippe</v>
      </c>
      <c r="D77" s="186" t="s">
        <v>9</v>
      </c>
      <c r="E77" s="144" t="s">
        <v>10</v>
      </c>
      <c r="F77" s="16">
        <f>'joueurs  '!F12</f>
        <v>19.3</v>
      </c>
      <c r="G77" s="35" t="s">
        <v>139</v>
      </c>
      <c r="H77" s="192">
        <v>48652194</v>
      </c>
      <c r="I77" s="141" t="str">
        <f t="shared" si="12"/>
        <v>H2</v>
      </c>
      <c r="J77" s="5">
        <f>'Feuille saisie score '!J12</f>
        <v>10</v>
      </c>
      <c r="K77" s="5">
        <f>'Feuille saisie score '!K12</f>
        <v>23</v>
      </c>
      <c r="L77" s="5">
        <f>'Feuille saisie score '!L12</f>
        <v>19</v>
      </c>
      <c r="M77" s="5">
        <f>'Feuille saisie score '!M12</f>
        <v>33</v>
      </c>
      <c r="N77" s="5">
        <f t="shared" si="14"/>
        <v>56</v>
      </c>
      <c r="P77" s="238"/>
      <c r="Q77" s="238"/>
      <c r="R77" s="238" t="str">
        <f t="shared" si="15"/>
        <v/>
      </c>
    </row>
    <row r="78" spans="1:19">
      <c r="A78" s="172" t="s">
        <v>147</v>
      </c>
      <c r="B78" s="172" t="s">
        <v>99</v>
      </c>
      <c r="C78" s="5" t="str">
        <f t="shared" si="11"/>
        <v>MONOT Pierre</v>
      </c>
      <c r="D78" s="186" t="s">
        <v>9</v>
      </c>
      <c r="E78" s="144" t="s">
        <v>10</v>
      </c>
      <c r="F78" s="16">
        <f>'joueurs  '!F115</f>
        <v>14.7</v>
      </c>
      <c r="G78" s="35" t="s">
        <v>139</v>
      </c>
      <c r="H78" s="192">
        <v>529325357</v>
      </c>
      <c r="I78" s="141" t="str">
        <f t="shared" si="12"/>
        <v>H1</v>
      </c>
      <c r="J78" s="5">
        <f>'Feuille saisie score '!J115</f>
        <v>9</v>
      </c>
      <c r="K78" s="5">
        <f>'Feuille saisie score '!K115</f>
        <v>23</v>
      </c>
      <c r="L78" s="5">
        <f>'Feuille saisie score '!L115</f>
        <v>14</v>
      </c>
      <c r="M78" s="5">
        <f>'Feuille saisie score '!M115</f>
        <v>25</v>
      </c>
      <c r="N78" s="5">
        <f t="shared" si="14"/>
        <v>48</v>
      </c>
      <c r="P78" s="238"/>
      <c r="Q78" s="238"/>
      <c r="R78" s="238" t="str">
        <f t="shared" si="15"/>
        <v/>
      </c>
    </row>
    <row r="79" spans="1:19">
      <c r="A79" s="174" t="s">
        <v>140</v>
      </c>
      <c r="B79" s="174" t="s">
        <v>141</v>
      </c>
      <c r="C79" s="5" t="str">
        <f t="shared" si="11"/>
        <v>MOUNIER Frédéric</v>
      </c>
      <c r="D79" s="186" t="s">
        <v>9</v>
      </c>
      <c r="E79" s="144" t="s">
        <v>10</v>
      </c>
      <c r="F79" s="16">
        <f>'joueurs  '!F120</f>
        <v>14.2</v>
      </c>
      <c r="G79" s="35" t="s">
        <v>139</v>
      </c>
      <c r="H79" s="192">
        <v>510679233</v>
      </c>
      <c r="I79" s="141" t="str">
        <f t="shared" si="12"/>
        <v>H1</v>
      </c>
      <c r="J79" s="5">
        <f>'Feuille saisie score '!J120</f>
        <v>13</v>
      </c>
      <c r="K79" s="5">
        <f>'Feuille saisie score '!K120</f>
        <v>23</v>
      </c>
      <c r="L79" s="5">
        <f>'Feuille saisie score '!L120</f>
        <v>17</v>
      </c>
      <c r="M79" s="5">
        <f>'Feuille saisie score '!M120</f>
        <v>30</v>
      </c>
      <c r="N79" s="5">
        <f t="shared" si="14"/>
        <v>53</v>
      </c>
      <c r="P79" s="238"/>
      <c r="Q79" s="238"/>
      <c r="R79" s="238" t="str">
        <f t="shared" si="15"/>
        <v/>
      </c>
    </row>
    <row r="80" spans="1:19">
      <c r="A80" s="172" t="s">
        <v>142</v>
      </c>
      <c r="B80" s="172" t="s">
        <v>143</v>
      </c>
      <c r="C80" s="5" t="str">
        <f t="shared" si="11"/>
        <v>PAUGAM  Sophie</v>
      </c>
      <c r="D80" s="186" t="s">
        <v>9</v>
      </c>
      <c r="E80" s="145" t="s">
        <v>19</v>
      </c>
      <c r="F80" s="16">
        <f>'joueurs  '!F126</f>
        <v>41.7</v>
      </c>
      <c r="G80" s="35" t="s">
        <v>139</v>
      </c>
      <c r="H80" s="192">
        <v>42327206</v>
      </c>
      <c r="I80" s="141" t="str">
        <f t="shared" si="12"/>
        <v>F2</v>
      </c>
      <c r="J80" s="5">
        <f>'Feuille saisie score '!J126</f>
        <v>12</v>
      </c>
      <c r="K80" s="5">
        <f>'Feuille saisie score '!K126</f>
        <v>46</v>
      </c>
      <c r="L80" s="5">
        <f>'Feuille saisie score '!L126</f>
        <v>8</v>
      </c>
      <c r="M80" s="5">
        <f>'Feuille saisie score '!M126</f>
        <v>32</v>
      </c>
      <c r="N80" s="5">
        <f t="shared" si="14"/>
        <v>78</v>
      </c>
      <c r="P80" s="238"/>
      <c r="Q80" s="238"/>
      <c r="R80" s="238" t="str">
        <f t="shared" si="15"/>
        <v/>
      </c>
    </row>
    <row r="81" spans="1:19" ht="15.75" thickBot="1">
      <c r="A81" s="172" t="s">
        <v>142</v>
      </c>
      <c r="B81" s="172" t="s">
        <v>144</v>
      </c>
      <c r="C81" s="5" t="str">
        <f t="shared" si="11"/>
        <v>PAUGAM Loic</v>
      </c>
      <c r="D81" s="186" t="s">
        <v>9</v>
      </c>
      <c r="E81" s="144" t="s">
        <v>10</v>
      </c>
      <c r="F81" s="16">
        <f>'joueurs  '!F127</f>
        <v>27.2</v>
      </c>
      <c r="G81" s="35" t="s">
        <v>139</v>
      </c>
      <c r="H81" s="192">
        <v>513245099</v>
      </c>
      <c r="I81" s="141" t="str">
        <f t="shared" si="12"/>
        <v>H3</v>
      </c>
      <c r="J81" s="5">
        <f>'Feuille saisie score '!J127</f>
        <v>16</v>
      </c>
      <c r="K81" s="5">
        <f>'Feuille saisie score '!K127</f>
        <v>45</v>
      </c>
      <c r="L81" s="5">
        <f>'Feuille saisie score '!L127</f>
        <v>14</v>
      </c>
      <c r="M81" s="5">
        <f>'Feuille saisie score '!M127</f>
        <v>39</v>
      </c>
      <c r="N81" s="5">
        <f t="shared" si="14"/>
        <v>84</v>
      </c>
      <c r="P81" s="238"/>
      <c r="Q81" s="238"/>
      <c r="R81" s="238" t="str">
        <f t="shared" si="15"/>
        <v/>
      </c>
    </row>
    <row r="82" spans="1:19" ht="15.75" hidden="1" thickBot="1">
      <c r="A82" s="172" t="s">
        <v>411</v>
      </c>
      <c r="B82" s="172" t="s">
        <v>412</v>
      </c>
      <c r="C82" s="5" t="str">
        <f t="shared" si="11"/>
        <v>JACOB sebastien</v>
      </c>
      <c r="D82" s="160" t="s">
        <v>22</v>
      </c>
      <c r="E82" s="160" t="s">
        <v>10</v>
      </c>
      <c r="F82" s="16">
        <f>'joueurs  '!F84</f>
        <v>18.100000000000001</v>
      </c>
      <c r="G82" s="170" t="s">
        <v>410</v>
      </c>
      <c r="H82" s="172">
        <v>45373347</v>
      </c>
      <c r="I82" s="141" t="str">
        <f t="shared" si="12"/>
        <v>H2</v>
      </c>
      <c r="J82" s="5">
        <f>'Feuille saisie score '!J84</f>
        <v>0</v>
      </c>
      <c r="K82" s="5">
        <f>'Feuille saisie score '!K84</f>
        <v>0</v>
      </c>
      <c r="L82" s="5">
        <f>'Feuille saisie score '!L84</f>
        <v>7</v>
      </c>
      <c r="M82" s="5">
        <f>'Feuille saisie score '!M84</f>
        <v>17</v>
      </c>
      <c r="N82" s="5">
        <f>J82+L82</f>
        <v>7</v>
      </c>
      <c r="R82"/>
    </row>
    <row r="83" spans="1:19" ht="15.75" thickBot="1">
      <c r="A83" s="172" t="s">
        <v>145</v>
      </c>
      <c r="B83" s="172" t="s">
        <v>146</v>
      </c>
      <c r="C83" s="5" t="str">
        <f t="shared" si="11"/>
        <v>PRAUD Michel</v>
      </c>
      <c r="D83" s="186" t="s">
        <v>9</v>
      </c>
      <c r="E83" s="144" t="s">
        <v>10</v>
      </c>
      <c r="F83" s="16">
        <f>'joueurs  '!F137</f>
        <v>39.6</v>
      </c>
      <c r="G83" s="35" t="s">
        <v>139</v>
      </c>
      <c r="H83" s="196">
        <v>43057034</v>
      </c>
      <c r="I83" s="141" t="str">
        <f t="shared" si="12"/>
        <v>H3</v>
      </c>
      <c r="J83" s="5">
        <f>'Feuille saisie score '!J137</f>
        <v>4</v>
      </c>
      <c r="K83" s="5">
        <f>'Feuille saisie score '!K137</f>
        <v>25</v>
      </c>
      <c r="L83" s="5">
        <f>'Feuille saisie score '!L137</f>
        <v>6</v>
      </c>
      <c r="M83" s="5">
        <f>'Feuille saisie score '!M137</f>
        <v>32</v>
      </c>
      <c r="N83" s="5">
        <f t="shared" ref="N83:N92" si="16">K83+M83</f>
        <v>57</v>
      </c>
      <c r="P83" s="248" t="str">
        <f>G83</f>
        <v xml:space="preserve">CEBPL  </v>
      </c>
      <c r="Q83" s="247">
        <f>'équipe net H'!T84+'équipe net F'!T72</f>
        <v>162</v>
      </c>
      <c r="R83" s="244">
        <f t="shared" ref="R83:R92" si="17">IF(Q83="","",RANK(Q83,$Q$3:$Q$169,0))</f>
        <v>3</v>
      </c>
    </row>
    <row r="84" spans="1:19" ht="15.75" thickBot="1">
      <c r="A84" s="172" t="s">
        <v>404</v>
      </c>
      <c r="B84" s="172" t="s">
        <v>405</v>
      </c>
      <c r="C84" s="5" t="str">
        <f t="shared" si="11"/>
        <v>RASANJISON Fleury</v>
      </c>
      <c r="D84" s="186" t="s">
        <v>9</v>
      </c>
      <c r="E84" s="98" t="s">
        <v>10</v>
      </c>
      <c r="F84" s="16">
        <f>'joueurs  '!F140</f>
        <v>14.9</v>
      </c>
      <c r="G84" s="87" t="s">
        <v>406</v>
      </c>
      <c r="H84" s="201">
        <v>534037319</v>
      </c>
      <c r="I84" s="141" t="str">
        <f t="shared" si="12"/>
        <v>H1</v>
      </c>
      <c r="J84" s="5">
        <f>'Feuille saisie score '!J140</f>
        <v>20</v>
      </c>
      <c r="K84" s="5">
        <f>'Feuille saisie score '!K140</f>
        <v>36</v>
      </c>
      <c r="L84" s="5">
        <f>'Feuille saisie score '!L140</f>
        <v>16</v>
      </c>
      <c r="M84" s="5">
        <f>'Feuille saisie score '!M140</f>
        <v>29</v>
      </c>
      <c r="N84" s="5">
        <f t="shared" si="16"/>
        <v>65</v>
      </c>
      <c r="P84" s="246" t="str">
        <f>G84</f>
        <v xml:space="preserve">CECAZ  </v>
      </c>
      <c r="Q84" s="247">
        <f>'équipe net H'!T85</f>
        <v>65</v>
      </c>
      <c r="R84" s="244">
        <f t="shared" si="17"/>
        <v>19</v>
      </c>
      <c r="S84" s="284" t="s">
        <v>499</v>
      </c>
    </row>
    <row r="85" spans="1:19">
      <c r="A85" s="174" t="s">
        <v>148</v>
      </c>
      <c r="B85" s="174" t="s">
        <v>50</v>
      </c>
      <c r="C85" s="5" t="str">
        <f t="shared" si="11"/>
        <v>BARTHELEMI Philippe</v>
      </c>
      <c r="D85" s="186" t="s">
        <v>9</v>
      </c>
      <c r="E85" s="146" t="s">
        <v>10</v>
      </c>
      <c r="F85" s="16">
        <f>'joueurs  '!F11</f>
        <v>43.1</v>
      </c>
      <c r="G85" s="38" t="s">
        <v>149</v>
      </c>
      <c r="H85" s="192">
        <v>517273355</v>
      </c>
      <c r="I85" s="141" t="str">
        <f t="shared" si="12"/>
        <v>H3</v>
      </c>
      <c r="J85" s="5">
        <f>'Feuille saisie score '!J11</f>
        <v>3</v>
      </c>
      <c r="K85" s="5">
        <f>'Feuille saisie score '!K11</f>
        <v>15</v>
      </c>
      <c r="L85" s="5">
        <f>'Feuille saisie score '!L11</f>
        <v>2</v>
      </c>
      <c r="M85" s="5">
        <f>'Feuille saisie score '!M11</f>
        <v>20</v>
      </c>
      <c r="N85" s="5">
        <f t="shared" si="16"/>
        <v>35</v>
      </c>
      <c r="P85" s="238"/>
      <c r="Q85" s="238"/>
      <c r="R85" s="238" t="str">
        <f t="shared" si="17"/>
        <v/>
      </c>
    </row>
    <row r="86" spans="1:19" ht="15.75" thickBot="1">
      <c r="A86" s="172" t="s">
        <v>151</v>
      </c>
      <c r="B86" s="172" t="s">
        <v>152</v>
      </c>
      <c r="C86" s="5" t="str">
        <f t="shared" si="11"/>
        <v>DAGUIER Robin</v>
      </c>
      <c r="D86" s="186" t="s">
        <v>9</v>
      </c>
      <c r="E86" s="146" t="s">
        <v>10</v>
      </c>
      <c r="F86" s="16">
        <f>'joueurs  '!F41</f>
        <v>33</v>
      </c>
      <c r="G86" s="38" t="s">
        <v>149</v>
      </c>
      <c r="H86" s="192">
        <v>547412200</v>
      </c>
      <c r="I86" s="141" t="str">
        <f t="shared" si="12"/>
        <v>H3</v>
      </c>
      <c r="J86" s="5">
        <f>'Feuille saisie score '!J41</f>
        <v>8</v>
      </c>
      <c r="K86" s="5">
        <f>'Feuille saisie score '!K41</f>
        <v>37</v>
      </c>
      <c r="L86" s="5">
        <f>'Feuille saisie score '!L41</f>
        <v>13</v>
      </c>
      <c r="M86" s="5">
        <f>'Feuille saisie score '!M41</f>
        <v>49</v>
      </c>
      <c r="N86" s="5">
        <f t="shared" si="16"/>
        <v>86</v>
      </c>
      <c r="P86" s="238"/>
      <c r="Q86" s="238"/>
      <c r="R86" s="238" t="str">
        <f t="shared" si="17"/>
        <v/>
      </c>
    </row>
    <row r="87" spans="1:19" ht="15.75" thickBot="1">
      <c r="A87" s="172" t="s">
        <v>150</v>
      </c>
      <c r="B87" s="172" t="s">
        <v>28</v>
      </c>
      <c r="C87" s="5" t="str">
        <f t="shared" si="11"/>
        <v>DENE Gilles</v>
      </c>
      <c r="D87" s="186" t="s">
        <v>9</v>
      </c>
      <c r="E87" s="146" t="s">
        <v>10</v>
      </c>
      <c r="F87" s="16">
        <f>'joueurs  '!F49</f>
        <v>32.1</v>
      </c>
      <c r="G87" s="38" t="s">
        <v>149</v>
      </c>
      <c r="H87" s="192">
        <v>547828182</v>
      </c>
      <c r="I87" s="141" t="str">
        <f t="shared" si="12"/>
        <v>H3</v>
      </c>
      <c r="J87" s="5">
        <f>'Feuille saisie score '!J49</f>
        <v>1</v>
      </c>
      <c r="K87" s="5">
        <f>'Feuille saisie score '!K49</f>
        <v>15</v>
      </c>
      <c r="L87" s="5">
        <f>'Feuille saisie score '!L49</f>
        <v>3</v>
      </c>
      <c r="M87" s="5">
        <f>'Feuille saisie score '!M49</f>
        <v>32</v>
      </c>
      <c r="N87" s="5">
        <f t="shared" si="16"/>
        <v>47</v>
      </c>
      <c r="P87" s="246" t="str">
        <f>G87</f>
        <v xml:space="preserve">CEGC </v>
      </c>
      <c r="Q87" s="247">
        <f>'équipe net H'!T88</f>
        <v>86</v>
      </c>
      <c r="R87" s="244">
        <f t="shared" si="17"/>
        <v>15</v>
      </c>
      <c r="S87" s="284" t="s">
        <v>499</v>
      </c>
    </row>
    <row r="88" spans="1:19">
      <c r="A88" s="172" t="s">
        <v>229</v>
      </c>
      <c r="B88" s="172" t="s">
        <v>230</v>
      </c>
      <c r="C88" s="5" t="str">
        <f t="shared" si="11"/>
        <v>BENOIT Christine</v>
      </c>
      <c r="D88" s="186" t="s">
        <v>9</v>
      </c>
      <c r="E88" s="62" t="s">
        <v>19</v>
      </c>
      <c r="F88" s="16">
        <f>'joueurs  '!F17</f>
        <v>40</v>
      </c>
      <c r="G88" s="61" t="s">
        <v>228</v>
      </c>
      <c r="H88" s="194">
        <v>522770334</v>
      </c>
      <c r="I88" s="141" t="str">
        <f t="shared" si="12"/>
        <v>F2</v>
      </c>
      <c r="J88" s="5">
        <f>'Feuille saisie score '!J17</f>
        <v>8</v>
      </c>
      <c r="K88" s="5">
        <f>'Feuille saisie score '!K17</f>
        <v>38</v>
      </c>
      <c r="L88" s="5">
        <f>'Feuille saisie score '!L17</f>
        <v>7</v>
      </c>
      <c r="M88" s="5">
        <f>'Feuille saisie score '!M17</f>
        <v>30</v>
      </c>
      <c r="N88" s="5">
        <f t="shared" si="16"/>
        <v>68</v>
      </c>
      <c r="P88" s="238"/>
      <c r="Q88" s="238"/>
      <c r="R88" s="238" t="str">
        <f t="shared" si="17"/>
        <v/>
      </c>
    </row>
    <row r="89" spans="1:19">
      <c r="A89" s="172" t="s">
        <v>240</v>
      </c>
      <c r="B89" s="172" t="s">
        <v>93</v>
      </c>
      <c r="C89" s="5" t="str">
        <f t="shared" si="11"/>
        <v>JOBERT Dominique</v>
      </c>
      <c r="D89" s="186" t="s">
        <v>9</v>
      </c>
      <c r="E89" s="62" t="s">
        <v>10</v>
      </c>
      <c r="F89" s="16">
        <f>'joueurs  '!F85</f>
        <v>31.1</v>
      </c>
      <c r="G89" s="61" t="s">
        <v>228</v>
      </c>
      <c r="H89" s="193">
        <v>517532342</v>
      </c>
      <c r="I89" s="141" t="str">
        <f t="shared" si="12"/>
        <v>H3</v>
      </c>
      <c r="J89" s="5">
        <f>'Feuille saisie score '!J85</f>
        <v>6</v>
      </c>
      <c r="K89" s="5">
        <f>'Feuille saisie score '!K85</f>
        <v>27</v>
      </c>
      <c r="L89" s="5">
        <f>'Feuille saisie score '!L85</f>
        <v>4</v>
      </c>
      <c r="M89" s="5">
        <f>'Feuille saisie score '!M85</f>
        <v>36</v>
      </c>
      <c r="N89" s="5">
        <f t="shared" si="16"/>
        <v>63</v>
      </c>
      <c r="P89" s="238"/>
      <c r="Q89" s="238"/>
      <c r="R89" s="238" t="str">
        <f t="shared" si="17"/>
        <v/>
      </c>
    </row>
    <row r="90" spans="1:19">
      <c r="A90" s="172" t="s">
        <v>233</v>
      </c>
      <c r="B90" s="172" t="s">
        <v>234</v>
      </c>
      <c r="C90" s="5" t="str">
        <f t="shared" ref="C90:C119" si="18">A90&amp;" "&amp;B90</f>
        <v>LOYER Vincent</v>
      </c>
      <c r="D90" s="186" t="s">
        <v>9</v>
      </c>
      <c r="E90" s="62" t="s">
        <v>10</v>
      </c>
      <c r="F90" s="16">
        <f>'joueurs  '!F101</f>
        <v>9.6999999999999993</v>
      </c>
      <c r="G90" s="61" t="s">
        <v>228</v>
      </c>
      <c r="H90" s="193">
        <v>513082292</v>
      </c>
      <c r="I90" s="141" t="str">
        <f t="shared" ref="I90:I119" si="19">IF(E90="H",IF(F90&lt;15.5,"H1",IF(F90&lt;24.5,"H2","H3")),IF(E90="F",IF(F90&lt;24.5,"F1","F2"),""))</f>
        <v>H1</v>
      </c>
      <c r="J90" s="5">
        <f>'Feuille saisie score '!J101</f>
        <v>17</v>
      </c>
      <c r="K90" s="5">
        <f>'Feuille saisie score '!K101</f>
        <v>26</v>
      </c>
      <c r="L90" s="5">
        <f>'Feuille saisie score '!L101</f>
        <v>15</v>
      </c>
      <c r="M90" s="5">
        <f>'Feuille saisie score '!M101</f>
        <v>27</v>
      </c>
      <c r="N90" s="5">
        <f t="shared" si="16"/>
        <v>53</v>
      </c>
      <c r="P90" s="238"/>
      <c r="Q90" s="238"/>
      <c r="R90" s="238" t="str">
        <f t="shared" si="17"/>
        <v/>
      </c>
    </row>
    <row r="91" spans="1:19">
      <c r="A91" s="172" t="s">
        <v>241</v>
      </c>
      <c r="B91" s="172" t="s">
        <v>112</v>
      </c>
      <c r="C91" s="5" t="str">
        <f t="shared" si="18"/>
        <v>LUTTMANN Emmanuel</v>
      </c>
      <c r="D91" s="186" t="s">
        <v>9</v>
      </c>
      <c r="E91" s="62" t="s">
        <v>10</v>
      </c>
      <c r="F91" s="16">
        <f>'joueurs  '!F104</f>
        <v>24.8</v>
      </c>
      <c r="G91" s="61" t="s">
        <v>228</v>
      </c>
      <c r="H91" s="194">
        <v>542250199</v>
      </c>
      <c r="I91" s="141" t="str">
        <f t="shared" si="19"/>
        <v>H3</v>
      </c>
      <c r="J91" s="5">
        <f>'Feuille saisie score '!J104</f>
        <v>8</v>
      </c>
      <c r="K91" s="5">
        <f>'Feuille saisie score '!K104</f>
        <v>29</v>
      </c>
      <c r="L91" s="5">
        <f>'Feuille saisie score '!L104</f>
        <v>11</v>
      </c>
      <c r="M91" s="5">
        <f>'Feuille saisie score '!M104</f>
        <v>30</v>
      </c>
      <c r="N91" s="5">
        <f t="shared" si="16"/>
        <v>59</v>
      </c>
      <c r="P91" s="238"/>
      <c r="Q91" s="238"/>
      <c r="R91" s="238" t="str">
        <f t="shared" si="17"/>
        <v/>
      </c>
    </row>
    <row r="92" spans="1:19">
      <c r="A92" s="172" t="s">
        <v>242</v>
      </c>
      <c r="B92" s="172" t="s">
        <v>166</v>
      </c>
      <c r="C92" s="5" t="str">
        <f t="shared" si="18"/>
        <v>MAGI MICHEL</v>
      </c>
      <c r="D92" s="186" t="s">
        <v>9</v>
      </c>
      <c r="E92" s="62" t="s">
        <v>10</v>
      </c>
      <c r="F92" s="16">
        <f>'joueurs  '!F105</f>
        <v>17.7</v>
      </c>
      <c r="G92" s="61" t="s">
        <v>228</v>
      </c>
      <c r="H92" s="172">
        <v>517331354</v>
      </c>
      <c r="I92" s="141" t="str">
        <f t="shared" si="19"/>
        <v>H2</v>
      </c>
      <c r="J92" s="5">
        <f>'Feuille saisie score '!J105</f>
        <v>15</v>
      </c>
      <c r="K92" s="5">
        <f>'Feuille saisie score '!K105</f>
        <v>29</v>
      </c>
      <c r="L92" s="5">
        <f>'Feuille saisie score '!L105</f>
        <v>8</v>
      </c>
      <c r="M92" s="5">
        <f>'Feuille saisie score '!M105</f>
        <v>21</v>
      </c>
      <c r="N92" s="5">
        <f t="shared" si="16"/>
        <v>50</v>
      </c>
      <c r="P92" s="238"/>
      <c r="Q92" s="238"/>
      <c r="R92" s="238" t="str">
        <f t="shared" si="17"/>
        <v/>
      </c>
    </row>
    <row r="93" spans="1:19" hidden="1">
      <c r="A93" s="172" t="s">
        <v>284</v>
      </c>
      <c r="B93" s="172" t="s">
        <v>346</v>
      </c>
      <c r="C93" s="5" t="str">
        <f t="shared" si="18"/>
        <v>LEFEVRE THIERRY</v>
      </c>
      <c r="D93" s="145" t="s">
        <v>22</v>
      </c>
      <c r="E93" s="145" t="s">
        <v>10</v>
      </c>
      <c r="F93" s="16">
        <f>'joueurs  '!F95</f>
        <v>25.3</v>
      </c>
      <c r="G93" s="89" t="s">
        <v>341</v>
      </c>
      <c r="H93" s="192">
        <v>41214347</v>
      </c>
      <c r="I93" s="141" t="str">
        <f t="shared" si="19"/>
        <v>H3</v>
      </c>
      <c r="J93" s="5">
        <f>'Feuille saisie score '!J95</f>
        <v>11</v>
      </c>
      <c r="K93" s="5">
        <f>'Feuille saisie score '!K95</f>
        <v>28</v>
      </c>
      <c r="L93" s="5">
        <f>'Feuille saisie score '!L95</f>
        <v>13</v>
      </c>
      <c r="M93" s="5">
        <f>'Feuille saisie score '!M95</f>
        <v>37</v>
      </c>
      <c r="N93" s="5">
        <f>J93+L93</f>
        <v>24</v>
      </c>
      <c r="R93"/>
    </row>
    <row r="94" spans="1:19">
      <c r="A94" s="172" t="s">
        <v>237</v>
      </c>
      <c r="B94" s="172" t="s">
        <v>238</v>
      </c>
      <c r="C94" s="5" t="str">
        <f t="shared" si="18"/>
        <v>NICOLAS Alain</v>
      </c>
      <c r="D94" s="186" t="s">
        <v>9</v>
      </c>
      <c r="E94" s="62" t="s">
        <v>10</v>
      </c>
      <c r="F94" s="16">
        <f>'joueurs  '!F121</f>
        <v>23.4</v>
      </c>
      <c r="G94" s="61" t="s">
        <v>228</v>
      </c>
      <c r="H94" s="194">
        <v>522005321</v>
      </c>
      <c r="I94" s="141" t="str">
        <f t="shared" si="19"/>
        <v>H2</v>
      </c>
      <c r="J94" s="5">
        <f>'Feuille saisie score '!J121</f>
        <v>12</v>
      </c>
      <c r="K94" s="5">
        <f>'Feuille saisie score '!K121</f>
        <v>31</v>
      </c>
      <c r="L94" s="5">
        <f>'Feuille saisie score '!L121</f>
        <v>4</v>
      </c>
      <c r="M94" s="5">
        <f>'Feuille saisie score '!M121</f>
        <v>20</v>
      </c>
      <c r="N94" s="5">
        <f t="shared" ref="N94:N97" si="20">K94+M94</f>
        <v>51</v>
      </c>
      <c r="P94" s="238"/>
      <c r="Q94" s="238"/>
      <c r="R94" s="238" t="str">
        <f>IF(Q94="","",RANK(Q94,$Q$3:$Q$169,0))</f>
        <v/>
      </c>
    </row>
    <row r="95" spans="1:19" ht="15.75" thickBot="1">
      <c r="A95" s="174" t="s">
        <v>226</v>
      </c>
      <c r="B95" s="174" t="s">
        <v>227</v>
      </c>
      <c r="C95" s="5" t="str">
        <f t="shared" si="18"/>
        <v>ROLLAND Gautier</v>
      </c>
      <c r="D95" s="186" t="s">
        <v>9</v>
      </c>
      <c r="E95" s="62" t="s">
        <v>10</v>
      </c>
      <c r="F95" s="16">
        <f>'joueurs  '!F148</f>
        <v>22.5</v>
      </c>
      <c r="G95" s="61" t="s">
        <v>228</v>
      </c>
      <c r="H95" s="192">
        <v>528886226</v>
      </c>
      <c r="I95" s="141" t="str">
        <f t="shared" si="19"/>
        <v>H2</v>
      </c>
      <c r="J95" s="5">
        <f>'Feuille saisie score '!J148</f>
        <v>15</v>
      </c>
      <c r="K95" s="5">
        <f>'Feuille saisie score '!K148</f>
        <v>32</v>
      </c>
      <c r="L95" s="5">
        <f>'Feuille saisie score '!L148</f>
        <v>13</v>
      </c>
      <c r="M95" s="5">
        <f>'Feuille saisie score '!M148</f>
        <v>31</v>
      </c>
      <c r="N95" s="5">
        <f t="shared" si="20"/>
        <v>63</v>
      </c>
      <c r="P95" s="238"/>
      <c r="Q95" s="238"/>
      <c r="R95" s="238" t="str">
        <f>IF(Q95="","",RANK(Q95,$Q$3:$Q$169,0))</f>
        <v/>
      </c>
    </row>
    <row r="96" spans="1:19" ht="15.75" thickBot="1">
      <c r="A96" s="172" t="s">
        <v>235</v>
      </c>
      <c r="B96" s="172" t="s">
        <v>236</v>
      </c>
      <c r="C96" s="5" t="str">
        <f t="shared" si="18"/>
        <v>ZAHM François</v>
      </c>
      <c r="D96" s="186" t="s">
        <v>9</v>
      </c>
      <c r="E96" s="62" t="s">
        <v>10</v>
      </c>
      <c r="F96" s="16">
        <f>'joueurs  '!F168</f>
        <v>19.399999999999999</v>
      </c>
      <c r="G96" s="61" t="s">
        <v>228</v>
      </c>
      <c r="H96" s="194">
        <v>521625314</v>
      </c>
      <c r="I96" s="141" t="str">
        <f t="shared" si="19"/>
        <v>H2</v>
      </c>
      <c r="J96" s="5">
        <f>'Feuille saisie score '!J168</f>
        <v>12</v>
      </c>
      <c r="K96" s="5">
        <f>'Feuille saisie score '!K168</f>
        <v>27</v>
      </c>
      <c r="L96" s="5">
        <f>'Feuille saisie score '!L168</f>
        <v>10</v>
      </c>
      <c r="M96" s="5">
        <f>'Feuille saisie score '!M168</f>
        <v>27</v>
      </c>
      <c r="N96" s="5">
        <f t="shared" si="20"/>
        <v>54</v>
      </c>
      <c r="P96" s="248" t="str">
        <f>G96</f>
        <v xml:space="preserve">CEGEE  </v>
      </c>
      <c r="Q96" s="247">
        <f>'équipe net H'!T98+'équipe net F'!T79</f>
        <v>131</v>
      </c>
      <c r="R96" s="244">
        <f>IF(Q96="","",RANK(Q96,$Q$3:$Q$169,0))</f>
        <v>11</v>
      </c>
    </row>
    <row r="97" spans="1:18">
      <c r="A97" s="172" t="s">
        <v>369</v>
      </c>
      <c r="B97" s="172" t="s">
        <v>370</v>
      </c>
      <c r="C97" s="5" t="str">
        <f t="shared" si="18"/>
        <v>ADAM HUBERT</v>
      </c>
      <c r="D97" s="186" t="s">
        <v>9</v>
      </c>
      <c r="E97" s="156" t="s">
        <v>10</v>
      </c>
      <c r="F97" s="16">
        <f>'joueurs  '!F2</f>
        <v>29.4</v>
      </c>
      <c r="G97" s="90" t="s">
        <v>365</v>
      </c>
      <c r="H97" s="172">
        <v>540498177</v>
      </c>
      <c r="I97" s="141" t="str">
        <f t="shared" si="19"/>
        <v>H3</v>
      </c>
      <c r="J97" s="5">
        <f>'Feuille saisie score '!J2</f>
        <v>9</v>
      </c>
      <c r="K97" s="5">
        <f>'Feuille saisie score '!K2</f>
        <v>32</v>
      </c>
      <c r="L97" s="5">
        <f>'Feuille saisie score '!L2</f>
        <v>15</v>
      </c>
      <c r="M97" s="5">
        <f>'Feuille saisie score '!M2</f>
        <v>39</v>
      </c>
      <c r="N97" s="5">
        <f t="shared" si="20"/>
        <v>71</v>
      </c>
      <c r="P97" s="238"/>
      <c r="Q97" s="238"/>
      <c r="R97" s="238" t="str">
        <f>IF(Q97="","",RANK(Q97,$Q$3:$Q$169,0))</f>
        <v/>
      </c>
    </row>
    <row r="98" spans="1:18" hidden="1">
      <c r="A98" s="172" t="s">
        <v>36</v>
      </c>
      <c r="B98" s="172" t="s">
        <v>37</v>
      </c>
      <c r="C98" s="5" t="str">
        <f t="shared" si="18"/>
        <v>LETHONGSAVARN Vivien</v>
      </c>
      <c r="D98" s="10" t="s">
        <v>22</v>
      </c>
      <c r="E98" s="10" t="s">
        <v>10</v>
      </c>
      <c r="F98" s="16">
        <f>'joueurs  '!F98</f>
        <v>24.3</v>
      </c>
      <c r="G98" s="163" t="s">
        <v>14</v>
      </c>
      <c r="H98" s="192">
        <v>545649245</v>
      </c>
      <c r="I98" s="141" t="str">
        <f t="shared" si="19"/>
        <v>H2</v>
      </c>
      <c r="J98" s="5">
        <f>'Feuille saisie score '!J98</f>
        <v>16</v>
      </c>
      <c r="K98" s="5">
        <f>'Feuille saisie score '!K98</f>
        <v>41</v>
      </c>
      <c r="L98" s="5">
        <f>'Feuille saisie score '!L98</f>
        <v>11</v>
      </c>
      <c r="M98" s="5">
        <f>'Feuille saisie score '!M98</f>
        <v>31</v>
      </c>
      <c r="N98" s="5">
        <f>J98+L98</f>
        <v>27</v>
      </c>
      <c r="R98"/>
    </row>
    <row r="99" spans="1:18">
      <c r="A99" s="172" t="s">
        <v>379</v>
      </c>
      <c r="B99" s="172" t="s">
        <v>380</v>
      </c>
      <c r="C99" s="5" t="str">
        <f t="shared" si="18"/>
        <v>DARREAU SEBASTIEN</v>
      </c>
      <c r="D99" s="186" t="s">
        <v>9</v>
      </c>
      <c r="E99" s="156" t="s">
        <v>10</v>
      </c>
      <c r="F99" s="16">
        <f>'joueurs  '!F42</f>
        <v>15.9</v>
      </c>
      <c r="G99" s="90" t="s">
        <v>365</v>
      </c>
      <c r="H99" s="172">
        <v>530108197</v>
      </c>
      <c r="I99" s="141" t="str">
        <f t="shared" si="19"/>
        <v>H2</v>
      </c>
      <c r="J99" s="5">
        <f>'Feuille saisie score '!J42</f>
        <v>21</v>
      </c>
      <c r="K99" s="5">
        <f>'Feuille saisie score '!K42</f>
        <v>35</v>
      </c>
      <c r="L99" s="5">
        <f>'Feuille saisie score '!L42</f>
        <v>21</v>
      </c>
      <c r="M99" s="5">
        <f>'Feuille saisie score '!M42</f>
        <v>38</v>
      </c>
      <c r="N99" s="5">
        <f t="shared" ref="N99:N101" si="21">K99+M99</f>
        <v>73</v>
      </c>
      <c r="P99" s="238"/>
      <c r="Q99" s="238"/>
      <c r="R99" s="238" t="str">
        <f>IF(Q99="","",RANK(Q99,$Q$3:$Q$169,0))</f>
        <v/>
      </c>
    </row>
    <row r="100" spans="1:18">
      <c r="A100" s="172" t="s">
        <v>375</v>
      </c>
      <c r="B100" s="172" t="s">
        <v>376</v>
      </c>
      <c r="C100" s="5" t="str">
        <f t="shared" si="18"/>
        <v>DELAHAYE OLIVIER</v>
      </c>
      <c r="D100" s="186" t="s">
        <v>9</v>
      </c>
      <c r="E100" s="156" t="s">
        <v>10</v>
      </c>
      <c r="F100" s="16">
        <f>'joueurs  '!F45</f>
        <v>19.3</v>
      </c>
      <c r="G100" s="90" t="s">
        <v>365</v>
      </c>
      <c r="H100" s="172">
        <v>521567244</v>
      </c>
      <c r="I100" s="141" t="str">
        <f t="shared" si="19"/>
        <v>H2</v>
      </c>
      <c r="J100" s="5">
        <f>'Feuille saisie score '!J45</f>
        <v>13</v>
      </c>
      <c r="K100" s="5">
        <f>'Feuille saisie score '!K45</f>
        <v>32</v>
      </c>
      <c r="L100" s="5">
        <f>'Feuille saisie score '!L45</f>
        <v>12</v>
      </c>
      <c r="M100" s="5">
        <f>'Feuille saisie score '!M45</f>
        <v>27</v>
      </c>
      <c r="N100" s="5">
        <f t="shared" si="21"/>
        <v>59</v>
      </c>
      <c r="P100" s="238"/>
      <c r="Q100" s="238"/>
      <c r="R100" s="238" t="str">
        <f>IF(Q100="","",RANK(Q100,$Q$3:$Q$169,0))</f>
        <v/>
      </c>
    </row>
    <row r="101" spans="1:18">
      <c r="A101" s="172" t="s">
        <v>373</v>
      </c>
      <c r="B101" s="172" t="s">
        <v>374</v>
      </c>
      <c r="C101" s="5" t="str">
        <f t="shared" si="18"/>
        <v>HOCHIN DIDIER</v>
      </c>
      <c r="D101" s="186" t="s">
        <v>9</v>
      </c>
      <c r="E101" s="156" t="s">
        <v>10</v>
      </c>
      <c r="F101" s="16">
        <f>'joueurs  '!F78</f>
        <v>15.2</v>
      </c>
      <c r="G101" s="90" t="s">
        <v>365</v>
      </c>
      <c r="H101" s="172">
        <v>49513048</v>
      </c>
      <c r="I101" s="141" t="str">
        <f t="shared" si="19"/>
        <v>H1</v>
      </c>
      <c r="J101" s="5">
        <f>'Feuille saisie score '!J78</f>
        <v>10</v>
      </c>
      <c r="K101" s="5">
        <f>'Feuille saisie score '!K78</f>
        <v>19</v>
      </c>
      <c r="L101" s="5">
        <f>'Feuille saisie score '!L78</f>
        <v>18</v>
      </c>
      <c r="M101" s="5">
        <f>'Feuille saisie score '!M78</f>
        <v>32</v>
      </c>
      <c r="N101" s="5">
        <f t="shared" si="21"/>
        <v>51</v>
      </c>
      <c r="P101" s="238"/>
      <c r="Q101" s="238"/>
      <c r="R101" s="238" t="str">
        <f>IF(Q101="","",RANK(Q101,$Q$3:$Q$169,0))</f>
        <v/>
      </c>
    </row>
    <row r="102" spans="1:18" hidden="1">
      <c r="A102" s="172" t="s">
        <v>126</v>
      </c>
      <c r="B102" s="172" t="s">
        <v>127</v>
      </c>
      <c r="C102" s="5" t="str">
        <f t="shared" si="18"/>
        <v>LUCQ Laurent</v>
      </c>
      <c r="D102" s="143" t="s">
        <v>22</v>
      </c>
      <c r="E102" s="143" t="s">
        <v>10</v>
      </c>
      <c r="F102" s="16">
        <f>'joueurs  '!F102</f>
        <v>22.2</v>
      </c>
      <c r="G102" s="32" t="s">
        <v>128</v>
      </c>
      <c r="H102" s="192">
        <v>48143143</v>
      </c>
      <c r="I102" s="141" t="str">
        <f t="shared" si="19"/>
        <v>H2</v>
      </c>
      <c r="J102" s="5">
        <f>'Feuille saisie score '!J102</f>
        <v>11</v>
      </c>
      <c r="K102" s="5">
        <f>'Feuille saisie score '!K102</f>
        <v>28</v>
      </c>
      <c r="L102" s="5">
        <f>'Feuille saisie score '!L102</f>
        <v>7</v>
      </c>
      <c r="M102" s="5">
        <f>'Feuille saisie score '!M102</f>
        <v>26</v>
      </c>
      <c r="N102" s="5">
        <f>J102+L102</f>
        <v>18</v>
      </c>
      <c r="R102"/>
    </row>
    <row r="103" spans="1:18">
      <c r="A103" s="172" t="s">
        <v>366</v>
      </c>
      <c r="B103" s="172" t="s">
        <v>367</v>
      </c>
      <c r="C103" s="5" t="str">
        <f t="shared" si="18"/>
        <v>HOUSSIN MARIE CHRISTINE</v>
      </c>
      <c r="D103" s="186" t="s">
        <v>9</v>
      </c>
      <c r="E103" s="156" t="s">
        <v>19</v>
      </c>
      <c r="F103" s="16">
        <f>'joueurs  '!F81</f>
        <v>21.1</v>
      </c>
      <c r="G103" s="90" t="s">
        <v>365</v>
      </c>
      <c r="H103" s="172">
        <v>43662297</v>
      </c>
      <c r="I103" s="141" t="str">
        <f t="shared" si="19"/>
        <v>F1</v>
      </c>
      <c r="J103" s="5">
        <f>'Feuille saisie score '!J81</f>
        <v>16</v>
      </c>
      <c r="K103" s="5">
        <f>'Feuille saisie score '!K81</f>
        <v>34</v>
      </c>
      <c r="L103" s="5">
        <f>'Feuille saisie score '!L81</f>
        <v>9</v>
      </c>
      <c r="M103" s="5">
        <f>'Feuille saisie score '!M81</f>
        <v>25</v>
      </c>
      <c r="N103" s="5">
        <f t="shared" ref="N103:N116" si="22">K103+M103</f>
        <v>59</v>
      </c>
      <c r="P103" s="238"/>
      <c r="Q103" s="238"/>
      <c r="R103" s="238" t="str">
        <f t="shared" ref="R103:R116" si="23">IF(Q103="","",RANK(Q103,$Q$3:$Q$169,0))</f>
        <v/>
      </c>
    </row>
    <row r="104" spans="1:18">
      <c r="A104" s="174" t="s">
        <v>363</v>
      </c>
      <c r="B104" s="174" t="s">
        <v>364</v>
      </c>
      <c r="C104" s="5" t="str">
        <f t="shared" si="18"/>
        <v>VAN LABEKE JULIEN</v>
      </c>
      <c r="D104" s="186" t="s">
        <v>9</v>
      </c>
      <c r="E104" s="156" t="s">
        <v>10</v>
      </c>
      <c r="F104" s="16">
        <f>'joueurs  '!F159</f>
        <v>15.8</v>
      </c>
      <c r="G104" s="90" t="s">
        <v>365</v>
      </c>
      <c r="H104" s="172">
        <v>540404133</v>
      </c>
      <c r="I104" s="141" t="str">
        <f t="shared" si="19"/>
        <v>H2</v>
      </c>
      <c r="J104" s="5">
        <f>'Feuille saisie score '!J159</f>
        <v>11</v>
      </c>
      <c r="K104" s="5">
        <f>'Feuille saisie score '!K159</f>
        <v>23</v>
      </c>
      <c r="L104" s="5">
        <f>'Feuille saisie score '!L159</f>
        <v>14</v>
      </c>
      <c r="M104" s="5">
        <f>'Feuille saisie score '!M159</f>
        <v>27</v>
      </c>
      <c r="N104" s="5">
        <f t="shared" si="22"/>
        <v>50</v>
      </c>
      <c r="P104" s="238"/>
      <c r="Q104" s="238"/>
      <c r="R104" s="238" t="str">
        <f t="shared" si="23"/>
        <v/>
      </c>
    </row>
    <row r="105" spans="1:18" ht="15.75" thickBot="1">
      <c r="A105" s="172" t="s">
        <v>368</v>
      </c>
      <c r="B105" s="172" t="s">
        <v>268</v>
      </c>
      <c r="C105" s="5" t="str">
        <f t="shared" si="18"/>
        <v>VELU SYLVAIN</v>
      </c>
      <c r="D105" s="186" t="s">
        <v>9</v>
      </c>
      <c r="E105" s="156" t="s">
        <v>10</v>
      </c>
      <c r="F105" s="16">
        <f>'joueurs  '!F160</f>
        <v>19.3</v>
      </c>
      <c r="G105" s="90" t="s">
        <v>365</v>
      </c>
      <c r="H105" s="172">
        <v>516766253</v>
      </c>
      <c r="I105" s="141" t="str">
        <f t="shared" si="19"/>
        <v>H2</v>
      </c>
      <c r="J105" s="5">
        <f>'Feuille saisie score '!J160</f>
        <v>5</v>
      </c>
      <c r="K105" s="5">
        <f>'Feuille saisie score '!K160</f>
        <v>18</v>
      </c>
      <c r="L105" s="5">
        <f>'Feuille saisie score '!L160</f>
        <v>9</v>
      </c>
      <c r="M105" s="5">
        <f>'Feuille saisie score '!M160</f>
        <v>27</v>
      </c>
      <c r="N105" s="5">
        <f t="shared" si="22"/>
        <v>45</v>
      </c>
      <c r="P105" s="238"/>
      <c r="Q105" s="238"/>
      <c r="R105" s="238" t="str">
        <f t="shared" si="23"/>
        <v/>
      </c>
    </row>
    <row r="106" spans="1:18" ht="15.75" thickBot="1">
      <c r="A106" s="172" t="s">
        <v>371</v>
      </c>
      <c r="B106" s="172" t="s">
        <v>372</v>
      </c>
      <c r="C106" s="5" t="str">
        <f t="shared" si="18"/>
        <v>VINSSIAT JEAN PAUL</v>
      </c>
      <c r="D106" s="186" t="s">
        <v>9</v>
      </c>
      <c r="E106" s="156" t="s">
        <v>10</v>
      </c>
      <c r="F106" s="16">
        <f>'joueurs  '!F163</f>
        <v>29.4</v>
      </c>
      <c r="G106" s="90" t="s">
        <v>365</v>
      </c>
      <c r="H106" s="172">
        <v>42577182</v>
      </c>
      <c r="I106" s="141" t="str">
        <f t="shared" si="19"/>
        <v>H3</v>
      </c>
      <c r="J106" s="5">
        <f>'Feuille saisie score '!J163</f>
        <v>3</v>
      </c>
      <c r="K106" s="5">
        <f>'Feuille saisie score '!K163</f>
        <v>20</v>
      </c>
      <c r="L106" s="5">
        <f>'Feuille saisie score '!L163</f>
        <v>8</v>
      </c>
      <c r="M106" s="5">
        <f>'Feuille saisie score '!M163</f>
        <v>32</v>
      </c>
      <c r="N106" s="5">
        <f t="shared" si="22"/>
        <v>52</v>
      </c>
      <c r="P106" s="248" t="str">
        <f>G106</f>
        <v xml:space="preserve">CEHDF  </v>
      </c>
      <c r="Q106" s="247">
        <f>'équipe net H'!T106+'équipe net F'!T93</f>
        <v>132</v>
      </c>
      <c r="R106" s="244">
        <f t="shared" si="23"/>
        <v>10</v>
      </c>
    </row>
    <row r="107" spans="1:18">
      <c r="A107" s="172" t="s">
        <v>25</v>
      </c>
      <c r="B107" s="172" t="s">
        <v>26</v>
      </c>
      <c r="C107" s="5" t="str">
        <f t="shared" si="18"/>
        <v>BAUDIN Anne</v>
      </c>
      <c r="D107" s="186" t="s">
        <v>9</v>
      </c>
      <c r="E107" s="10" t="s">
        <v>19</v>
      </c>
      <c r="F107" s="16">
        <f>'joueurs  '!F13</f>
        <v>11.2</v>
      </c>
      <c r="G107" s="163" t="s">
        <v>14</v>
      </c>
      <c r="H107" s="196" t="s">
        <v>27</v>
      </c>
      <c r="I107" s="141" t="str">
        <f t="shared" si="19"/>
        <v>F1</v>
      </c>
      <c r="J107" s="5">
        <f>'Feuille saisie score '!J13</f>
        <v>24</v>
      </c>
      <c r="K107" s="5">
        <f>'Feuille saisie score '!K13</f>
        <v>39</v>
      </c>
      <c r="L107" s="5">
        <f>'Feuille saisie score '!L13</f>
        <v>25</v>
      </c>
      <c r="M107" s="5">
        <f>'Feuille saisie score '!M13</f>
        <v>39</v>
      </c>
      <c r="N107" s="5">
        <f t="shared" si="22"/>
        <v>78</v>
      </c>
      <c r="P107" s="238"/>
      <c r="Q107" s="238"/>
      <c r="R107" s="238" t="str">
        <f t="shared" si="23"/>
        <v/>
      </c>
    </row>
    <row r="108" spans="1:18">
      <c r="A108" s="172" t="s">
        <v>53</v>
      </c>
      <c r="B108" s="172" t="s">
        <v>54</v>
      </c>
      <c r="C108" s="5" t="str">
        <f t="shared" si="18"/>
        <v>BOUSSELET Bertrand</v>
      </c>
      <c r="D108" s="186" t="s">
        <v>9</v>
      </c>
      <c r="E108" s="10" t="s">
        <v>10</v>
      </c>
      <c r="F108" s="16">
        <f>'joueurs  '!F23</f>
        <v>15.5</v>
      </c>
      <c r="G108" s="163" t="s">
        <v>14</v>
      </c>
      <c r="H108" s="192">
        <v>3837290</v>
      </c>
      <c r="I108" s="141" t="str">
        <f t="shared" si="19"/>
        <v>H2</v>
      </c>
      <c r="J108" s="5">
        <f>'Feuille saisie score '!J23</f>
        <v>8</v>
      </c>
      <c r="K108" s="5">
        <f>'Feuille saisie score '!K23</f>
        <v>20</v>
      </c>
      <c r="L108" s="5">
        <f>'Feuille saisie score '!L23</f>
        <v>15</v>
      </c>
      <c r="M108" s="5">
        <f>'Feuille saisie score '!M23</f>
        <v>31</v>
      </c>
      <c r="N108" s="5">
        <f t="shared" si="22"/>
        <v>51</v>
      </c>
      <c r="P108" s="238"/>
      <c r="Q108" s="238"/>
      <c r="R108" s="238" t="str">
        <f t="shared" si="23"/>
        <v/>
      </c>
    </row>
    <row r="109" spans="1:18">
      <c r="A109" s="172" t="s">
        <v>15</v>
      </c>
      <c r="B109" s="172" t="s">
        <v>16</v>
      </c>
      <c r="C109" s="5" t="str">
        <f t="shared" si="18"/>
        <v>BRKIC Alexandre</v>
      </c>
      <c r="D109" s="186" t="s">
        <v>9</v>
      </c>
      <c r="E109" s="10" t="s">
        <v>10</v>
      </c>
      <c r="F109" s="16">
        <f>'joueurs  '!F25</f>
        <v>19</v>
      </c>
      <c r="G109" s="163" t="s">
        <v>14</v>
      </c>
      <c r="H109" s="196">
        <v>48647147</v>
      </c>
      <c r="I109" s="141" t="str">
        <f t="shared" si="19"/>
        <v>H2</v>
      </c>
      <c r="J109" s="5">
        <f>'Feuille saisie score '!J25</f>
        <v>18</v>
      </c>
      <c r="K109" s="5">
        <f>'Feuille saisie score '!K25</f>
        <v>34</v>
      </c>
      <c r="L109" s="5">
        <f>'Feuille saisie score '!L25</f>
        <v>12</v>
      </c>
      <c r="M109" s="5">
        <f>'Feuille saisie score '!M25</f>
        <v>26</v>
      </c>
      <c r="N109" s="5">
        <f t="shared" si="22"/>
        <v>60</v>
      </c>
      <c r="P109" s="238"/>
      <c r="Q109" s="238"/>
      <c r="R109" s="238" t="str">
        <f t="shared" si="23"/>
        <v/>
      </c>
    </row>
    <row r="110" spans="1:18">
      <c r="A110" s="172" t="s">
        <v>55</v>
      </c>
      <c r="B110" s="172" t="s">
        <v>56</v>
      </c>
      <c r="C110" s="5" t="str">
        <f t="shared" si="18"/>
        <v>CHENOUNA  Rachel</v>
      </c>
      <c r="D110" s="186" t="s">
        <v>9</v>
      </c>
      <c r="E110" s="10" t="s">
        <v>19</v>
      </c>
      <c r="F110" s="16">
        <f>'joueurs  '!F29</f>
        <v>40.4</v>
      </c>
      <c r="G110" s="163" t="s">
        <v>14</v>
      </c>
      <c r="H110" s="192">
        <v>42104315</v>
      </c>
      <c r="I110" s="141" t="str">
        <f t="shared" si="19"/>
        <v>F2</v>
      </c>
      <c r="J110" s="5">
        <f>'Feuille saisie score '!J29</f>
        <v>4</v>
      </c>
      <c r="K110" s="5">
        <f>'Feuille saisie score '!K29</f>
        <v>27</v>
      </c>
      <c r="L110" s="5">
        <f>'Feuille saisie score '!L29</f>
        <v>5</v>
      </c>
      <c r="M110" s="5">
        <f>'Feuille saisie score '!M29</f>
        <v>22</v>
      </c>
      <c r="N110" s="5">
        <f t="shared" si="22"/>
        <v>49</v>
      </c>
      <c r="P110" s="238"/>
      <c r="Q110" s="238"/>
      <c r="R110" s="238" t="str">
        <f t="shared" si="23"/>
        <v/>
      </c>
    </row>
    <row r="111" spans="1:18">
      <c r="A111" s="172" t="s">
        <v>41</v>
      </c>
      <c r="B111" s="172" t="s">
        <v>42</v>
      </c>
      <c r="C111" s="5" t="str">
        <f t="shared" si="18"/>
        <v>CHUSSEAU Cedric</v>
      </c>
      <c r="D111" s="186" t="s">
        <v>9</v>
      </c>
      <c r="E111" s="10" t="s">
        <v>10</v>
      </c>
      <c r="F111" s="16">
        <f>'joueurs  '!F31</f>
        <v>21.6</v>
      </c>
      <c r="G111" s="163" t="s">
        <v>14</v>
      </c>
      <c r="H111" s="192">
        <v>42078247</v>
      </c>
      <c r="I111" s="141" t="str">
        <f t="shared" si="19"/>
        <v>H2</v>
      </c>
      <c r="J111" s="5">
        <f>'Feuille saisie score '!J31</f>
        <v>13</v>
      </c>
      <c r="K111" s="5">
        <f>'Feuille saisie score '!K31</f>
        <v>31</v>
      </c>
      <c r="L111" s="5">
        <f>'Feuille saisie score '!L31</f>
        <v>13</v>
      </c>
      <c r="M111" s="5">
        <f>'Feuille saisie score '!M31</f>
        <v>31</v>
      </c>
      <c r="N111" s="5">
        <f t="shared" si="22"/>
        <v>62</v>
      </c>
      <c r="P111" s="238"/>
      <c r="Q111" s="238"/>
      <c r="R111" s="238" t="str">
        <f t="shared" si="23"/>
        <v/>
      </c>
    </row>
    <row r="112" spans="1:18">
      <c r="A112" s="172" t="s">
        <v>12</v>
      </c>
      <c r="B112" s="172" t="s">
        <v>13</v>
      </c>
      <c r="C112" s="5" t="str">
        <f t="shared" si="18"/>
        <v>DA COSTA Daniel</v>
      </c>
      <c r="D112" s="186" t="s">
        <v>9</v>
      </c>
      <c r="E112" s="10" t="s">
        <v>10</v>
      </c>
      <c r="F112" s="16">
        <f>'joueurs  '!F40</f>
        <v>22.6</v>
      </c>
      <c r="G112" s="163" t="s">
        <v>14</v>
      </c>
      <c r="H112" s="192">
        <v>3545300</v>
      </c>
      <c r="I112" s="141" t="str">
        <f t="shared" si="19"/>
        <v>H2</v>
      </c>
      <c r="J112" s="5">
        <f>'Feuille saisie score '!J40</f>
        <v>22</v>
      </c>
      <c r="K112" s="5">
        <f>'Feuille saisie score '!K40</f>
        <v>44</v>
      </c>
      <c r="L112" s="5">
        <f>'Feuille saisie score '!L40</f>
        <v>18</v>
      </c>
      <c r="M112" s="5">
        <f>'Feuille saisie score '!M40</f>
        <v>41</v>
      </c>
      <c r="N112" s="5">
        <f t="shared" si="22"/>
        <v>85</v>
      </c>
      <c r="P112" s="238"/>
      <c r="Q112" s="238"/>
      <c r="R112" s="238" t="str">
        <f t="shared" si="23"/>
        <v/>
      </c>
    </row>
    <row r="113" spans="1:18">
      <c r="A113" s="172" t="s">
        <v>17</v>
      </c>
      <c r="B113" s="172" t="s">
        <v>18</v>
      </c>
      <c r="C113" s="5" t="str">
        <f t="shared" si="18"/>
        <v>FOUASSEAU-QUERBES Pascale</v>
      </c>
      <c r="D113" s="186" t="s">
        <v>9</v>
      </c>
      <c r="E113" s="10" t="s">
        <v>19</v>
      </c>
      <c r="F113" s="16">
        <f>'joueurs  '!F62</f>
        <v>54</v>
      </c>
      <c r="G113" s="163" t="s">
        <v>14</v>
      </c>
      <c r="H113" s="196">
        <v>44444355</v>
      </c>
      <c r="I113" s="141" t="str">
        <f t="shared" si="19"/>
        <v>F2</v>
      </c>
      <c r="J113" s="5">
        <f>'Feuille saisie score '!J62</f>
        <v>0</v>
      </c>
      <c r="K113" s="5">
        <f>'Feuille saisie score '!K62</f>
        <v>15</v>
      </c>
      <c r="L113" s="5">
        <f>'Feuille saisie score '!L62</f>
        <v>0</v>
      </c>
      <c r="M113" s="5">
        <f>'Feuille saisie score '!M62</f>
        <v>5</v>
      </c>
      <c r="N113" s="5">
        <f t="shared" si="22"/>
        <v>20</v>
      </c>
      <c r="P113" s="238"/>
      <c r="Q113" s="238"/>
      <c r="R113" s="238" t="str">
        <f t="shared" si="23"/>
        <v/>
      </c>
    </row>
    <row r="114" spans="1:18">
      <c r="A114" s="172" t="s">
        <v>49</v>
      </c>
      <c r="B114" s="172" t="s">
        <v>50</v>
      </c>
      <c r="C114" s="5" t="str">
        <f t="shared" si="18"/>
        <v>GONDOLE Philippe</v>
      </c>
      <c r="D114" s="186" t="s">
        <v>9</v>
      </c>
      <c r="E114" s="10" t="s">
        <v>10</v>
      </c>
      <c r="F114" s="16">
        <f>'joueurs  '!F69</f>
        <v>19</v>
      </c>
      <c r="G114" s="163" t="s">
        <v>14</v>
      </c>
      <c r="H114" s="192">
        <v>541526116</v>
      </c>
      <c r="I114" s="141" t="str">
        <f t="shared" si="19"/>
        <v>H2</v>
      </c>
      <c r="J114" s="5">
        <f>'Feuille saisie score '!J69</f>
        <v>12</v>
      </c>
      <c r="K114" s="5">
        <f>'Feuille saisie score '!K69</f>
        <v>31</v>
      </c>
      <c r="L114" s="5">
        <f>'Feuille saisie score '!L69</f>
        <v>0</v>
      </c>
      <c r="M114" s="5">
        <f>'Feuille saisie score '!M69</f>
        <v>0</v>
      </c>
      <c r="N114" s="5">
        <f t="shared" si="22"/>
        <v>31</v>
      </c>
      <c r="P114" s="238"/>
      <c r="Q114" s="238"/>
      <c r="R114" s="238" t="str">
        <f t="shared" si="23"/>
        <v/>
      </c>
    </row>
    <row r="115" spans="1:18">
      <c r="A115" s="172" t="s">
        <v>29</v>
      </c>
      <c r="B115" s="172" t="s">
        <v>30</v>
      </c>
      <c r="C115" s="5" t="str">
        <f t="shared" si="18"/>
        <v>ILLIVI Sylvain</v>
      </c>
      <c r="D115" s="186" t="s">
        <v>9</v>
      </c>
      <c r="E115" s="10" t="s">
        <v>10</v>
      </c>
      <c r="F115" s="16">
        <f>'joueurs  '!F83</f>
        <v>33.200000000000003</v>
      </c>
      <c r="G115" s="163" t="s">
        <v>14</v>
      </c>
      <c r="H115" s="192" t="s">
        <v>31</v>
      </c>
      <c r="I115" s="141" t="str">
        <f t="shared" si="19"/>
        <v>H3</v>
      </c>
      <c r="J115" s="5">
        <f>'Feuille saisie score '!J83</f>
        <v>7</v>
      </c>
      <c r="K115" s="5">
        <f>'Feuille saisie score '!K83</f>
        <v>27</v>
      </c>
      <c r="L115" s="5">
        <f>'Feuille saisie score '!L83</f>
        <v>5</v>
      </c>
      <c r="M115" s="5">
        <f>'Feuille saisie score '!M83</f>
        <v>31</v>
      </c>
      <c r="N115" s="5">
        <f t="shared" si="22"/>
        <v>58</v>
      </c>
      <c r="P115" s="238"/>
      <c r="Q115" s="238"/>
      <c r="R115" s="238" t="str">
        <f t="shared" si="23"/>
        <v/>
      </c>
    </row>
    <row r="116" spans="1:18">
      <c r="A116" s="172" t="s">
        <v>47</v>
      </c>
      <c r="B116" s="172" t="s">
        <v>48</v>
      </c>
      <c r="C116" s="5" t="str">
        <f t="shared" si="18"/>
        <v>LAMBILLON Sebastien</v>
      </c>
      <c r="D116" s="186" t="s">
        <v>9</v>
      </c>
      <c r="E116" s="10" t="s">
        <v>10</v>
      </c>
      <c r="F116" s="16">
        <f>'joueurs  '!F89</f>
        <v>17.600000000000001</v>
      </c>
      <c r="G116" s="163" t="s">
        <v>14</v>
      </c>
      <c r="H116" s="192">
        <v>512042032</v>
      </c>
      <c r="I116" s="141" t="str">
        <f t="shared" si="19"/>
        <v>H2</v>
      </c>
      <c r="J116" s="5">
        <f>'Feuille saisie score '!J89</f>
        <v>8</v>
      </c>
      <c r="K116" s="5">
        <f>'Feuille saisie score '!K89</f>
        <v>24</v>
      </c>
      <c r="L116" s="5">
        <f>'Feuille saisie score '!L89</f>
        <v>14</v>
      </c>
      <c r="M116" s="5">
        <f>'Feuille saisie score '!M89</f>
        <v>28</v>
      </c>
      <c r="N116" s="5">
        <f t="shared" si="22"/>
        <v>52</v>
      </c>
      <c r="P116" s="238"/>
      <c r="Q116" s="238"/>
      <c r="R116" s="238" t="str">
        <f t="shared" si="23"/>
        <v/>
      </c>
    </row>
    <row r="117" spans="1:18" hidden="1">
      <c r="A117" s="172" t="s">
        <v>387</v>
      </c>
      <c r="B117" s="172" t="s">
        <v>388</v>
      </c>
      <c r="C117" s="5" t="str">
        <f t="shared" si="18"/>
        <v>MORFIN ALAIN</v>
      </c>
      <c r="D117" s="157" t="s">
        <v>22</v>
      </c>
      <c r="E117" s="157" t="s">
        <v>10</v>
      </c>
      <c r="F117" s="16">
        <f>'joueurs  '!F117</f>
        <v>18.2</v>
      </c>
      <c r="G117" s="169" t="s">
        <v>384</v>
      </c>
      <c r="H117" s="197" t="s">
        <v>389</v>
      </c>
      <c r="I117" s="141" t="str">
        <f t="shared" si="19"/>
        <v>H2</v>
      </c>
      <c r="J117" s="5">
        <f>'Feuille saisie score '!J117</f>
        <v>14</v>
      </c>
      <c r="K117" s="5">
        <f>'Feuille saisie score '!K117</f>
        <v>31</v>
      </c>
      <c r="L117" s="5">
        <f>'Feuille saisie score '!L117</f>
        <v>20</v>
      </c>
      <c r="M117" s="5">
        <f>'Feuille saisie score '!M117</f>
        <v>40</v>
      </c>
      <c r="N117" s="5">
        <f>J117+L117</f>
        <v>34</v>
      </c>
      <c r="R117"/>
    </row>
    <row r="118" spans="1:18">
      <c r="A118" s="172" t="s">
        <v>38</v>
      </c>
      <c r="B118" s="172" t="s">
        <v>39</v>
      </c>
      <c r="C118" s="5" t="str">
        <f t="shared" si="18"/>
        <v>LE DRU Jean-Jacques</v>
      </c>
      <c r="D118" s="186" t="s">
        <v>9</v>
      </c>
      <c r="E118" s="10" t="s">
        <v>10</v>
      </c>
      <c r="F118" s="16">
        <f>'joueurs  '!F92</f>
        <v>23.3</v>
      </c>
      <c r="G118" s="163" t="s">
        <v>14</v>
      </c>
      <c r="H118" s="192">
        <v>520138218</v>
      </c>
      <c r="I118" s="141" t="str">
        <f t="shared" si="19"/>
        <v>H2</v>
      </c>
      <c r="J118" s="5">
        <f>'Feuille saisie score '!J92</f>
        <v>12</v>
      </c>
      <c r="K118" s="5">
        <f>'Feuille saisie score '!K92</f>
        <v>29</v>
      </c>
      <c r="L118" s="5">
        <f>'Feuille saisie score '!L92</f>
        <v>9</v>
      </c>
      <c r="M118" s="5">
        <f>'Feuille saisie score '!M92</f>
        <v>31</v>
      </c>
      <c r="N118" s="5">
        <f t="shared" ref="N118:N122" si="24">K118+M118</f>
        <v>60</v>
      </c>
      <c r="P118" s="238"/>
      <c r="Q118" s="238"/>
      <c r="R118" s="238" t="str">
        <f>IF(Q118="","",RANK(Q118,$Q$3:$Q$169,0))</f>
        <v/>
      </c>
    </row>
    <row r="119" spans="1:18">
      <c r="A119" s="172" t="s">
        <v>40</v>
      </c>
      <c r="B119" s="172" t="s">
        <v>16</v>
      </c>
      <c r="C119" s="5" t="str">
        <f t="shared" si="18"/>
        <v>LECLERCQ Alexandre</v>
      </c>
      <c r="D119" s="186" t="s">
        <v>9</v>
      </c>
      <c r="E119" s="10" t="s">
        <v>10</v>
      </c>
      <c r="F119" s="16">
        <f>'joueurs  '!F93</f>
        <v>29.9</v>
      </c>
      <c r="G119" s="163" t="s">
        <v>14</v>
      </c>
      <c r="H119" s="192">
        <v>512643053</v>
      </c>
      <c r="I119" s="141" t="str">
        <f t="shared" si="19"/>
        <v>H3</v>
      </c>
      <c r="J119" s="5">
        <f>'Feuille saisie score '!J93</f>
        <v>14</v>
      </c>
      <c r="K119" s="5">
        <f>'Feuille saisie score '!K93</f>
        <v>41</v>
      </c>
      <c r="L119" s="5">
        <f>'Feuille saisie score '!L93</f>
        <v>22</v>
      </c>
      <c r="M119" s="5">
        <f>'Feuille saisie score '!M93</f>
        <v>51</v>
      </c>
      <c r="N119" s="5">
        <f t="shared" si="24"/>
        <v>92</v>
      </c>
      <c r="P119" s="238"/>
      <c r="Q119" s="238"/>
      <c r="R119" s="238" t="str">
        <f>IF(Q119="","",RANK(Q119,$Q$3:$Q$169,0))</f>
        <v/>
      </c>
    </row>
    <row r="120" spans="1:18">
      <c r="A120" s="172" t="s">
        <v>34</v>
      </c>
      <c r="B120" s="172" t="s">
        <v>35</v>
      </c>
      <c r="C120" s="5" t="str">
        <f t="shared" ref="C120:C149" si="25">A120&amp;" "&amp;B120</f>
        <v>MEDENOUVO Rolic</v>
      </c>
      <c r="D120" s="186" t="s">
        <v>9</v>
      </c>
      <c r="E120" s="10" t="s">
        <v>10</v>
      </c>
      <c r="F120" s="16">
        <f>'joueurs  '!F111</f>
        <v>26.1</v>
      </c>
      <c r="G120" s="163" t="s">
        <v>14</v>
      </c>
      <c r="H120" s="192">
        <v>514651344</v>
      </c>
      <c r="I120" s="141" t="str">
        <f t="shared" ref="I120:I149" si="26">IF(E120="H",IF(F120&lt;15.5,"H1",IF(F120&lt;24.5,"H2","H3")),IF(E120="F",IF(F120&lt;24.5,"F1","F2"),""))</f>
        <v>H3</v>
      </c>
      <c r="J120" s="5">
        <f>'Feuille saisie score '!J111</f>
        <v>10</v>
      </c>
      <c r="K120" s="5">
        <f>'Feuille saisie score '!K111</f>
        <v>32</v>
      </c>
      <c r="L120" s="5">
        <f>'Feuille saisie score '!L111</f>
        <v>15</v>
      </c>
      <c r="M120" s="5">
        <f>'Feuille saisie score '!M111</f>
        <v>42</v>
      </c>
      <c r="N120" s="5">
        <f t="shared" si="24"/>
        <v>74</v>
      </c>
      <c r="P120" s="238"/>
      <c r="Q120" s="238"/>
      <c r="R120" s="238" t="str">
        <f>IF(Q120="","",RANK(Q120,$Q$3:$Q$169,0))</f>
        <v/>
      </c>
    </row>
    <row r="121" spans="1:18" ht="15.75" thickBot="1">
      <c r="A121" s="172" t="s">
        <v>51</v>
      </c>
      <c r="B121" s="172" t="s">
        <v>52</v>
      </c>
      <c r="C121" s="5" t="str">
        <f t="shared" si="25"/>
        <v>MOSTEFAI Jean-claude</v>
      </c>
      <c r="D121" s="186" t="s">
        <v>9</v>
      </c>
      <c r="E121" s="10" t="s">
        <v>10</v>
      </c>
      <c r="F121" s="16">
        <f>'joueurs  '!F119</f>
        <v>27</v>
      </c>
      <c r="G121" s="163" t="s">
        <v>14</v>
      </c>
      <c r="H121" s="192">
        <v>531707074</v>
      </c>
      <c r="I121" s="141" t="str">
        <f t="shared" si="26"/>
        <v>H3</v>
      </c>
      <c r="J121" s="5">
        <f>'Feuille saisie score '!J119</f>
        <v>11</v>
      </c>
      <c r="K121" s="5">
        <f>'Feuille saisie score '!K119</f>
        <v>33</v>
      </c>
      <c r="L121" s="5">
        <f>'Feuille saisie score '!L119</f>
        <v>9</v>
      </c>
      <c r="M121" s="5">
        <f>'Feuille saisie score '!M119</f>
        <v>32</v>
      </c>
      <c r="N121" s="5">
        <f t="shared" si="24"/>
        <v>65</v>
      </c>
      <c r="P121" s="238"/>
      <c r="Q121" s="238"/>
      <c r="R121" s="238" t="str">
        <f>IF(Q121="","",RANK(Q121,$Q$3:$Q$169,0))</f>
        <v/>
      </c>
    </row>
    <row r="122" spans="1:18" ht="15.75" thickBot="1">
      <c r="A122" s="172" t="s">
        <v>43</v>
      </c>
      <c r="B122" s="172" t="s">
        <v>44</v>
      </c>
      <c r="C122" s="5" t="str">
        <f t="shared" si="25"/>
        <v>SAINT-ETIENNE Fabrice</v>
      </c>
      <c r="D122" s="186" t="s">
        <v>9</v>
      </c>
      <c r="E122" s="10" t="s">
        <v>10</v>
      </c>
      <c r="F122" s="16">
        <f>'joueurs  '!F150</f>
        <v>45.1</v>
      </c>
      <c r="G122" s="163" t="s">
        <v>14</v>
      </c>
      <c r="H122" s="192">
        <v>47460374</v>
      </c>
      <c r="I122" s="141" t="str">
        <f t="shared" si="26"/>
        <v>H3</v>
      </c>
      <c r="J122" s="5">
        <f>'Feuille saisie score '!J150</f>
        <v>8</v>
      </c>
      <c r="K122" s="5">
        <f>'Feuille saisie score '!K150</f>
        <v>28</v>
      </c>
      <c r="L122" s="5">
        <f>'Feuille saisie score '!L150</f>
        <v>4</v>
      </c>
      <c r="M122" s="5">
        <f>'Feuille saisie score '!M150</f>
        <v>37</v>
      </c>
      <c r="N122" s="5">
        <f t="shared" si="24"/>
        <v>65</v>
      </c>
      <c r="P122" s="248" t="str">
        <f>G122</f>
        <v xml:space="preserve">CEIDF  </v>
      </c>
      <c r="Q122" s="247">
        <f>'équipe net H'!T122+'équipe net F'!T117</f>
        <v>170</v>
      </c>
      <c r="R122" s="244">
        <f>IF(Q122="","",RANK(Q122,$Q$3:$Q$169,0))</f>
        <v>2</v>
      </c>
    </row>
    <row r="123" spans="1:18" hidden="1">
      <c r="A123" s="174" t="s">
        <v>326</v>
      </c>
      <c r="B123" s="174" t="s">
        <v>327</v>
      </c>
      <c r="C123" s="5" t="str">
        <f t="shared" si="25"/>
        <v>NUGUES Françoise</v>
      </c>
      <c r="D123" s="144" t="s">
        <v>22</v>
      </c>
      <c r="E123" s="144" t="s">
        <v>19</v>
      </c>
      <c r="F123" s="16">
        <f>'joueurs  '!F123</f>
        <v>24.3</v>
      </c>
      <c r="G123" s="35" t="s">
        <v>323</v>
      </c>
      <c r="H123" s="192">
        <v>44022185</v>
      </c>
      <c r="I123" s="141" t="str">
        <f t="shared" si="26"/>
        <v>F1</v>
      </c>
      <c r="J123" s="5">
        <f>'Feuille saisie score '!J123</f>
        <v>7</v>
      </c>
      <c r="K123" s="5">
        <f>'Feuille saisie score '!K123</f>
        <v>23</v>
      </c>
      <c r="L123" s="5">
        <f>'Feuille saisie score '!L123</f>
        <v>8</v>
      </c>
      <c r="M123" s="5">
        <f>'Feuille saisie score '!M123</f>
        <v>24</v>
      </c>
      <c r="N123" s="5">
        <f>J123+L123</f>
        <v>15</v>
      </c>
      <c r="R123"/>
    </row>
    <row r="124" spans="1:18" ht="15.75">
      <c r="A124" s="173" t="s">
        <v>172</v>
      </c>
      <c r="B124" s="176" t="s">
        <v>173</v>
      </c>
      <c r="C124" s="5" t="str">
        <f t="shared" si="25"/>
        <v>AUBRY MARC</v>
      </c>
      <c r="D124" s="187" t="s">
        <v>9</v>
      </c>
      <c r="E124" s="147" t="s">
        <v>10</v>
      </c>
      <c r="F124" s="16">
        <f>'joueurs  '!F7</f>
        <v>20.2</v>
      </c>
      <c r="G124" s="74" t="s">
        <v>156</v>
      </c>
      <c r="H124" s="194" t="s">
        <v>174</v>
      </c>
      <c r="I124" s="141" t="str">
        <f t="shared" si="26"/>
        <v>H2</v>
      </c>
      <c r="J124" s="5">
        <f>'Feuille saisie score '!J7</f>
        <v>13</v>
      </c>
      <c r="K124" s="5">
        <f>'Feuille saisie score '!K7</f>
        <v>34</v>
      </c>
      <c r="L124" s="5">
        <f>'Feuille saisie score '!L7</f>
        <v>8</v>
      </c>
      <c r="M124" s="5">
        <f>'Feuille saisie score '!M7</f>
        <v>28</v>
      </c>
      <c r="N124" s="5">
        <f t="shared" ref="N124:N138" si="27">K124+M124</f>
        <v>62</v>
      </c>
      <c r="P124" s="238"/>
      <c r="Q124" s="238"/>
      <c r="R124" s="238" t="str">
        <f t="shared" ref="R124:R138" si="28">IF(Q124="","",RANK(Q124,$Q$3:$Q$169,0))</f>
        <v/>
      </c>
    </row>
    <row r="125" spans="1:18" ht="15.75">
      <c r="A125" s="173" t="s">
        <v>175</v>
      </c>
      <c r="B125" s="173" t="s">
        <v>176</v>
      </c>
      <c r="C125" s="5" t="str">
        <f t="shared" si="25"/>
        <v>BOURSIER ANTHONY</v>
      </c>
      <c r="D125" s="187" t="s">
        <v>9</v>
      </c>
      <c r="E125" s="147" t="s">
        <v>10</v>
      </c>
      <c r="F125" s="16">
        <f>'joueurs  '!F22</f>
        <v>21.2</v>
      </c>
      <c r="G125" s="74" t="s">
        <v>156</v>
      </c>
      <c r="H125" s="199" t="s">
        <v>178</v>
      </c>
      <c r="I125" s="141" t="str">
        <f t="shared" si="26"/>
        <v>H2</v>
      </c>
      <c r="J125" s="5">
        <f>'Feuille saisie score '!J22</f>
        <v>14</v>
      </c>
      <c r="K125" s="5">
        <f>'Feuille saisie score '!K22</f>
        <v>30</v>
      </c>
      <c r="L125" s="5">
        <f>'Feuille saisie score '!L22</f>
        <v>7</v>
      </c>
      <c r="M125" s="5">
        <f>'Feuille saisie score '!M22</f>
        <v>22</v>
      </c>
      <c r="N125" s="5">
        <f t="shared" si="27"/>
        <v>52</v>
      </c>
      <c r="P125" s="238"/>
      <c r="Q125" s="238"/>
      <c r="R125" s="238" t="str">
        <f t="shared" si="28"/>
        <v/>
      </c>
    </row>
    <row r="126" spans="1:18" ht="15.75">
      <c r="A126" s="176" t="s">
        <v>165</v>
      </c>
      <c r="B126" s="176" t="s">
        <v>166</v>
      </c>
      <c r="C126" s="5" t="str">
        <f t="shared" si="25"/>
        <v>BRIGNON MICHEL</v>
      </c>
      <c r="D126" s="187" t="s">
        <v>9</v>
      </c>
      <c r="E126" s="147" t="s">
        <v>10</v>
      </c>
      <c r="F126" s="16">
        <f>'joueurs  '!F24</f>
        <v>20.399999999999999</v>
      </c>
      <c r="G126" s="74" t="s">
        <v>156</v>
      </c>
      <c r="H126" s="200" t="s">
        <v>168</v>
      </c>
      <c r="I126" s="141" t="str">
        <f t="shared" si="26"/>
        <v>H2</v>
      </c>
      <c r="J126" s="5">
        <f>'Feuille saisie score '!J24</f>
        <v>11</v>
      </c>
      <c r="K126" s="5">
        <f>'Feuille saisie score '!K24</f>
        <v>24</v>
      </c>
      <c r="L126" s="5">
        <f>'Feuille saisie score '!L24</f>
        <v>12</v>
      </c>
      <c r="M126" s="5">
        <f>'Feuille saisie score '!M24</f>
        <v>30</v>
      </c>
      <c r="N126" s="5">
        <f t="shared" si="27"/>
        <v>54</v>
      </c>
      <c r="P126" s="238"/>
      <c r="Q126" s="238"/>
      <c r="R126" s="238" t="str">
        <f t="shared" si="28"/>
        <v/>
      </c>
    </row>
    <row r="127" spans="1:18" ht="15.75">
      <c r="A127" s="176" t="s">
        <v>158</v>
      </c>
      <c r="B127" s="176" t="s">
        <v>159</v>
      </c>
      <c r="C127" s="5" t="str">
        <f t="shared" si="25"/>
        <v>DEPARDIEU FRANCK</v>
      </c>
      <c r="D127" s="187" t="s">
        <v>9</v>
      </c>
      <c r="E127" s="147" t="s">
        <v>10</v>
      </c>
      <c r="F127" s="16">
        <f>'joueurs  '!F50</f>
        <v>9.3000000000000007</v>
      </c>
      <c r="G127" s="74" t="s">
        <v>156</v>
      </c>
      <c r="H127" s="203" t="s">
        <v>161</v>
      </c>
      <c r="I127" s="141" t="str">
        <f t="shared" si="26"/>
        <v>H1</v>
      </c>
      <c r="J127" s="5">
        <f>'Feuille saisie score '!J50</f>
        <v>17</v>
      </c>
      <c r="K127" s="5">
        <f>'Feuille saisie score '!K50</f>
        <v>28</v>
      </c>
      <c r="L127" s="5">
        <f>'Feuille saisie score '!L50</f>
        <v>23</v>
      </c>
      <c r="M127" s="5">
        <f>'Feuille saisie score '!M50</f>
        <v>34</v>
      </c>
      <c r="N127" s="5">
        <f t="shared" si="27"/>
        <v>62</v>
      </c>
      <c r="P127" s="238"/>
      <c r="Q127" s="238"/>
      <c r="R127" s="238" t="str">
        <f t="shared" si="28"/>
        <v/>
      </c>
    </row>
    <row r="128" spans="1:18" ht="15.75">
      <c r="A128" s="176" t="s">
        <v>158</v>
      </c>
      <c r="B128" s="176" t="s">
        <v>162</v>
      </c>
      <c r="C128" s="5" t="str">
        <f t="shared" si="25"/>
        <v>DEPARDIEU LINDA</v>
      </c>
      <c r="D128" s="187" t="s">
        <v>9</v>
      </c>
      <c r="E128" s="147" t="s">
        <v>19</v>
      </c>
      <c r="F128" s="16">
        <f>'joueurs  '!F51</f>
        <v>21.3</v>
      </c>
      <c r="G128" s="74" t="s">
        <v>156</v>
      </c>
      <c r="H128" s="200" t="s">
        <v>164</v>
      </c>
      <c r="I128" s="141" t="str">
        <f t="shared" si="26"/>
        <v>F1</v>
      </c>
      <c r="J128" s="5">
        <f>'Feuille saisie score '!J51</f>
        <v>12</v>
      </c>
      <c r="K128" s="5">
        <f>'Feuille saisie score '!K51</f>
        <v>32</v>
      </c>
      <c r="L128" s="5">
        <f>'Feuille saisie score '!L51</f>
        <v>17</v>
      </c>
      <c r="M128" s="5">
        <f>'Feuille saisie score '!M51</f>
        <v>36</v>
      </c>
      <c r="N128" s="5">
        <f t="shared" si="27"/>
        <v>68</v>
      </c>
      <c r="P128" s="238"/>
      <c r="Q128" s="238"/>
      <c r="R128" s="238" t="str">
        <f t="shared" si="28"/>
        <v/>
      </c>
    </row>
    <row r="129" spans="1:19" ht="15.75">
      <c r="A129" s="175" t="s">
        <v>179</v>
      </c>
      <c r="B129" s="175" t="s">
        <v>180</v>
      </c>
      <c r="C129" s="5" t="str">
        <f t="shared" si="25"/>
        <v>IGUAL CHRISTIAN</v>
      </c>
      <c r="D129" s="187" t="s">
        <v>9</v>
      </c>
      <c r="E129" s="147" t="s">
        <v>10</v>
      </c>
      <c r="F129" s="16">
        <f>'joueurs  '!F82</f>
        <v>30.7</v>
      </c>
      <c r="G129" s="74" t="s">
        <v>156</v>
      </c>
      <c r="H129" s="200" t="s">
        <v>182</v>
      </c>
      <c r="I129" s="141" t="str">
        <f t="shared" si="26"/>
        <v>H3</v>
      </c>
      <c r="J129" s="5">
        <f>'Feuille saisie score '!J82</f>
        <v>8</v>
      </c>
      <c r="K129" s="5">
        <f>'Feuille saisie score '!K82</f>
        <v>35</v>
      </c>
      <c r="L129" s="5">
        <f>'Feuille saisie score '!L82</f>
        <v>18</v>
      </c>
      <c r="M129" s="5">
        <f>'Feuille saisie score '!M82</f>
        <v>51</v>
      </c>
      <c r="N129" s="5">
        <f t="shared" si="27"/>
        <v>86</v>
      </c>
      <c r="P129" s="238"/>
      <c r="Q129" s="238"/>
      <c r="R129" s="238" t="str">
        <f t="shared" si="28"/>
        <v/>
      </c>
    </row>
    <row r="130" spans="1:19" ht="15.75">
      <c r="A130" s="183" t="s">
        <v>153</v>
      </c>
      <c r="B130" s="183" t="s">
        <v>154</v>
      </c>
      <c r="C130" s="5" t="str">
        <f t="shared" si="25"/>
        <v>MARINIER FREDERIC</v>
      </c>
      <c r="D130" s="187" t="s">
        <v>9</v>
      </c>
      <c r="E130" s="147" t="s">
        <v>10</v>
      </c>
      <c r="F130" s="16">
        <f>'joueurs  '!F108</f>
        <v>10.6</v>
      </c>
      <c r="G130" s="74" t="s">
        <v>156</v>
      </c>
      <c r="H130" s="206" t="s">
        <v>157</v>
      </c>
      <c r="I130" s="141" t="str">
        <f t="shared" si="26"/>
        <v>H1</v>
      </c>
      <c r="J130" s="5">
        <f>'Feuille saisie score '!J108</f>
        <v>25</v>
      </c>
      <c r="K130" s="5">
        <f>'Feuille saisie score '!K108</f>
        <v>35</v>
      </c>
      <c r="L130" s="5">
        <f>'Feuille saisie score '!L108</f>
        <v>21</v>
      </c>
      <c r="M130" s="5">
        <f>'Feuille saisie score '!M108</f>
        <v>34</v>
      </c>
      <c r="N130" s="5">
        <f t="shared" si="27"/>
        <v>69</v>
      </c>
      <c r="P130" s="238"/>
      <c r="Q130" s="238"/>
      <c r="R130" s="238" t="str">
        <f t="shared" si="28"/>
        <v/>
      </c>
    </row>
    <row r="131" spans="1:19" ht="16.5" thickBot="1">
      <c r="A131" s="173" t="s">
        <v>169</v>
      </c>
      <c r="B131" s="173" t="s">
        <v>170</v>
      </c>
      <c r="C131" s="5" t="str">
        <f t="shared" si="25"/>
        <v>MOREL PHILIPPE</v>
      </c>
      <c r="D131" s="187" t="s">
        <v>9</v>
      </c>
      <c r="E131" s="147" t="s">
        <v>10</v>
      </c>
      <c r="F131" s="16">
        <f>'joueurs  '!F116</f>
        <v>24</v>
      </c>
      <c r="G131" s="74" t="s">
        <v>156</v>
      </c>
      <c r="H131" s="199" t="s">
        <v>171</v>
      </c>
      <c r="I131" s="141" t="str">
        <f t="shared" si="26"/>
        <v>H2</v>
      </c>
      <c r="J131" s="5">
        <f>'Feuille saisie score '!J116</f>
        <v>15</v>
      </c>
      <c r="K131" s="5">
        <f>'Feuille saisie score '!K116</f>
        <v>37</v>
      </c>
      <c r="L131" s="5">
        <f>'Feuille saisie score '!L116</f>
        <v>9</v>
      </c>
      <c r="M131" s="5">
        <f>'Feuille saisie score '!M116</f>
        <v>32</v>
      </c>
      <c r="N131" s="5">
        <f t="shared" si="27"/>
        <v>69</v>
      </c>
      <c r="P131" s="238"/>
      <c r="Q131" s="238"/>
      <c r="R131" s="238" t="str">
        <f t="shared" si="28"/>
        <v/>
      </c>
    </row>
    <row r="132" spans="1:19" ht="16.5" thickBot="1">
      <c r="A132" s="175" t="s">
        <v>183</v>
      </c>
      <c r="B132" s="175" t="s">
        <v>184</v>
      </c>
      <c r="C132" s="5" t="str">
        <f t="shared" si="25"/>
        <v>ROUGER ISABELLE</v>
      </c>
      <c r="D132" s="187" t="s">
        <v>9</v>
      </c>
      <c r="E132" s="147" t="s">
        <v>19</v>
      </c>
      <c r="F132" s="16">
        <f>'joueurs  '!F149</f>
        <v>23.6</v>
      </c>
      <c r="G132" s="74" t="s">
        <v>156</v>
      </c>
      <c r="H132" s="200" t="s">
        <v>186</v>
      </c>
      <c r="I132" s="141" t="str">
        <f t="shared" si="26"/>
        <v>F1</v>
      </c>
      <c r="J132" s="5">
        <f>'Feuille saisie score '!J149</f>
        <v>9</v>
      </c>
      <c r="K132" s="5">
        <f>'Feuille saisie score '!K149</f>
        <v>28</v>
      </c>
      <c r="L132" s="5">
        <f>'Feuille saisie score '!L149</f>
        <v>17</v>
      </c>
      <c r="M132" s="5">
        <f>'Feuille saisie score '!M149</f>
        <v>36</v>
      </c>
      <c r="N132" s="5">
        <f t="shared" si="27"/>
        <v>64</v>
      </c>
      <c r="P132" s="248" t="str">
        <f>G132</f>
        <v xml:space="preserve">CELC </v>
      </c>
      <c r="Q132" s="247">
        <f>'équipe net H'!T132++'équipe net F'!T125</f>
        <v>154</v>
      </c>
      <c r="R132" s="244">
        <f t="shared" si="28"/>
        <v>5</v>
      </c>
    </row>
    <row r="133" spans="1:19">
      <c r="A133" s="172" t="s">
        <v>321</v>
      </c>
      <c r="B133" s="172" t="s">
        <v>322</v>
      </c>
      <c r="C133" s="5" t="str">
        <f t="shared" si="25"/>
        <v>DUEZ Pascal</v>
      </c>
      <c r="D133" s="186" t="s">
        <v>9</v>
      </c>
      <c r="E133" s="144" t="s">
        <v>10</v>
      </c>
      <c r="F133" s="16">
        <f>'joueurs  '!F56</f>
        <v>23.3</v>
      </c>
      <c r="G133" s="35" t="s">
        <v>323</v>
      </c>
      <c r="H133" s="192">
        <v>539064209</v>
      </c>
      <c r="I133" s="141" t="str">
        <f t="shared" si="26"/>
        <v>H2</v>
      </c>
      <c r="J133" s="5">
        <f>'Feuille saisie score '!J56</f>
        <v>16</v>
      </c>
      <c r="K133" s="5">
        <f>'Feuille saisie score '!K56</f>
        <v>38</v>
      </c>
      <c r="L133" s="5">
        <f>'Feuille saisie score '!L56</f>
        <v>11</v>
      </c>
      <c r="M133" s="5">
        <f>'Feuille saisie score '!M56</f>
        <v>35</v>
      </c>
      <c r="N133" s="5">
        <f t="shared" si="27"/>
        <v>73</v>
      </c>
      <c r="P133" s="238"/>
      <c r="Q133" s="238"/>
      <c r="R133" s="238" t="str">
        <f t="shared" si="28"/>
        <v/>
      </c>
    </row>
    <row r="134" spans="1:19">
      <c r="A134" s="172" t="s">
        <v>330</v>
      </c>
      <c r="B134" s="172" t="s">
        <v>331</v>
      </c>
      <c r="C134" s="5" t="str">
        <f t="shared" si="25"/>
        <v>FERRIERES Regine</v>
      </c>
      <c r="D134" s="186" t="s">
        <v>9</v>
      </c>
      <c r="E134" s="144" t="s">
        <v>19</v>
      </c>
      <c r="F134" s="16">
        <f>'joueurs  '!F61</f>
        <v>32.4</v>
      </c>
      <c r="G134" s="35" t="s">
        <v>323</v>
      </c>
      <c r="H134" s="192">
        <v>43526302</v>
      </c>
      <c r="I134" s="141" t="str">
        <f t="shared" si="26"/>
        <v>F2</v>
      </c>
      <c r="J134" s="5">
        <f>'Feuille saisie score '!J61</f>
        <v>5</v>
      </c>
      <c r="K134" s="5">
        <f>'Feuille saisie score '!K61</f>
        <v>30</v>
      </c>
      <c r="L134" s="5">
        <f>'Feuille saisie score '!L61</f>
        <v>1</v>
      </c>
      <c r="M134" s="5">
        <f>'Feuille saisie score '!M61</f>
        <v>20</v>
      </c>
      <c r="N134" s="5">
        <f t="shared" si="27"/>
        <v>50</v>
      </c>
      <c r="P134" s="238"/>
      <c r="Q134" s="238"/>
      <c r="R134" s="238" t="str">
        <f t="shared" si="28"/>
        <v/>
      </c>
    </row>
    <row r="135" spans="1:19">
      <c r="A135" s="172" t="s">
        <v>324</v>
      </c>
      <c r="B135" s="172" t="s">
        <v>325</v>
      </c>
      <c r="C135" s="5" t="str">
        <f t="shared" si="25"/>
        <v>GRANDADAM Nancy</v>
      </c>
      <c r="D135" s="186" t="s">
        <v>9</v>
      </c>
      <c r="E135" s="144" t="s">
        <v>19</v>
      </c>
      <c r="F135" s="16">
        <f>'joueurs  '!F70</f>
        <v>38.799999999999997</v>
      </c>
      <c r="G135" s="35" t="s">
        <v>323</v>
      </c>
      <c r="H135" s="192">
        <v>48634275</v>
      </c>
      <c r="I135" s="141" t="str">
        <f t="shared" si="26"/>
        <v>F2</v>
      </c>
      <c r="J135" s="5">
        <f>'Feuille saisie score '!J70</f>
        <v>17</v>
      </c>
      <c r="K135" s="5">
        <f>'Feuille saisie score '!K70</f>
        <v>51</v>
      </c>
      <c r="L135" s="5">
        <f>'Feuille saisie score '!L70</f>
        <v>12</v>
      </c>
      <c r="M135" s="5">
        <f>'Feuille saisie score '!M70</f>
        <v>35</v>
      </c>
      <c r="N135" s="5">
        <f t="shared" si="27"/>
        <v>86</v>
      </c>
      <c r="P135" s="238"/>
      <c r="Q135" s="238"/>
      <c r="R135" s="238" t="str">
        <f t="shared" si="28"/>
        <v/>
      </c>
    </row>
    <row r="136" spans="1:19">
      <c r="A136" s="172" t="s">
        <v>326</v>
      </c>
      <c r="B136" s="172" t="s">
        <v>238</v>
      </c>
      <c r="C136" s="5" t="str">
        <f t="shared" si="25"/>
        <v>NUGUES Alain</v>
      </c>
      <c r="D136" s="186" t="s">
        <v>9</v>
      </c>
      <c r="E136" s="144" t="s">
        <v>10</v>
      </c>
      <c r="F136" s="16">
        <f>'joueurs  '!F122</f>
        <v>38.6</v>
      </c>
      <c r="G136" s="35" t="s">
        <v>323</v>
      </c>
      <c r="H136" s="192">
        <v>44021187</v>
      </c>
      <c r="I136" s="141" t="str">
        <f t="shared" si="26"/>
        <v>H3</v>
      </c>
      <c r="J136" s="5">
        <f>'Feuille saisie score '!J122</f>
        <v>2</v>
      </c>
      <c r="K136" s="5">
        <f>'Feuille saisie score '!K122</f>
        <v>25</v>
      </c>
      <c r="L136" s="5">
        <f>'Feuille saisie score '!L122</f>
        <v>5</v>
      </c>
      <c r="M136" s="5">
        <f>'Feuille saisie score '!M122</f>
        <v>30</v>
      </c>
      <c r="N136" s="5">
        <f t="shared" si="27"/>
        <v>55</v>
      </c>
      <c r="P136" s="238"/>
      <c r="Q136" s="238"/>
      <c r="R136" s="238" t="str">
        <f t="shared" si="28"/>
        <v/>
      </c>
    </row>
    <row r="137" spans="1:19" ht="15.75" thickBot="1">
      <c r="A137" s="172" t="s">
        <v>328</v>
      </c>
      <c r="B137" s="172" t="s">
        <v>329</v>
      </c>
      <c r="C137" s="5" t="str">
        <f t="shared" si="25"/>
        <v>TOLINOS André</v>
      </c>
      <c r="D137" s="186" t="s">
        <v>9</v>
      </c>
      <c r="E137" s="144" t="s">
        <v>10</v>
      </c>
      <c r="F137" s="16">
        <f>'joueurs  '!F157</f>
        <v>22</v>
      </c>
      <c r="G137" s="35" t="s">
        <v>323</v>
      </c>
      <c r="H137" s="192">
        <v>515489091</v>
      </c>
      <c r="I137" s="141" t="str">
        <f t="shared" si="26"/>
        <v>H2</v>
      </c>
      <c r="J137" s="5">
        <f>'Feuille saisie score '!J157</f>
        <v>7</v>
      </c>
      <c r="K137" s="5">
        <f>'Feuille saisie score '!K157</f>
        <v>25</v>
      </c>
      <c r="L137" s="5">
        <f>'Feuille saisie score '!L157</f>
        <v>6</v>
      </c>
      <c r="M137" s="5">
        <f>'Feuille saisie score '!M157</f>
        <v>21</v>
      </c>
      <c r="N137" s="5">
        <f t="shared" si="27"/>
        <v>46</v>
      </c>
      <c r="P137" s="238"/>
      <c r="Q137" s="238"/>
      <c r="R137" s="238" t="str">
        <f t="shared" si="28"/>
        <v/>
      </c>
    </row>
    <row r="138" spans="1:19" ht="15.75" thickBot="1">
      <c r="A138" s="172" t="s">
        <v>332</v>
      </c>
      <c r="B138" s="172" t="s">
        <v>106</v>
      </c>
      <c r="C138" s="5" t="str">
        <f t="shared" si="25"/>
        <v>VIGIER Christophe</v>
      </c>
      <c r="D138" s="186" t="s">
        <v>9</v>
      </c>
      <c r="E138" s="144" t="s">
        <v>10</v>
      </c>
      <c r="F138" s="16">
        <f>'joueurs  '!F162</f>
        <v>15.1</v>
      </c>
      <c r="G138" s="35" t="s">
        <v>323</v>
      </c>
      <c r="H138" s="192">
        <v>518033111</v>
      </c>
      <c r="I138" s="141" t="str">
        <f t="shared" si="26"/>
        <v>H1</v>
      </c>
      <c r="J138" s="5">
        <f>'Feuille saisie score '!J162</f>
        <v>19</v>
      </c>
      <c r="K138" s="5">
        <f>'Feuille saisie score '!K162</f>
        <v>34</v>
      </c>
      <c r="L138" s="5">
        <f>'Feuille saisie score '!L162</f>
        <v>26</v>
      </c>
      <c r="M138" s="5">
        <f>'Feuille saisie score '!M162</f>
        <v>41</v>
      </c>
      <c r="N138" s="5">
        <f t="shared" si="27"/>
        <v>75</v>
      </c>
      <c r="P138" s="248" t="str">
        <f>G138</f>
        <v xml:space="preserve">CELR  </v>
      </c>
      <c r="Q138" s="247">
        <f>'équipe net H'!T136+'équipe net F'!T148</f>
        <v>161</v>
      </c>
      <c r="R138" s="244">
        <f t="shared" si="28"/>
        <v>4</v>
      </c>
    </row>
    <row r="139" spans="1:19" ht="15.75" hidden="1" thickBot="1">
      <c r="A139" s="172" t="s">
        <v>20</v>
      </c>
      <c r="B139" s="172" t="s">
        <v>21</v>
      </c>
      <c r="C139" s="5" t="str">
        <f t="shared" si="25"/>
        <v>QUERBES Patrice</v>
      </c>
      <c r="D139" s="10" t="s">
        <v>22</v>
      </c>
      <c r="E139" s="10" t="s">
        <v>10</v>
      </c>
      <c r="F139" s="16">
        <f>'joueurs  '!F139</f>
        <v>39.4</v>
      </c>
      <c r="G139" s="163" t="s">
        <v>14</v>
      </c>
      <c r="H139" s="196">
        <v>44455352</v>
      </c>
      <c r="I139" s="141" t="str">
        <f t="shared" si="26"/>
        <v>H3</v>
      </c>
      <c r="J139" s="5">
        <f>'Feuille saisie score '!J139</f>
        <v>1</v>
      </c>
      <c r="K139" s="5">
        <f>'Feuille saisie score '!K139</f>
        <v>25</v>
      </c>
      <c r="L139" s="5">
        <f>'Feuille saisie score '!L139</f>
        <v>0</v>
      </c>
      <c r="M139" s="5">
        <f>'Feuille saisie score '!M139</f>
        <v>0</v>
      </c>
      <c r="N139" s="5">
        <f>J139+L139</f>
        <v>1</v>
      </c>
      <c r="R139"/>
    </row>
    <row r="140" spans="1:19" ht="15.75" thickBot="1">
      <c r="A140" s="182" t="s">
        <v>7</v>
      </c>
      <c r="B140" s="182" t="s">
        <v>8</v>
      </c>
      <c r="C140" s="5" t="str">
        <f t="shared" si="25"/>
        <v>LEURS JEFF</v>
      </c>
      <c r="D140" s="186" t="s">
        <v>9</v>
      </c>
      <c r="E140" s="6" t="s">
        <v>10</v>
      </c>
      <c r="F140" s="16">
        <f>'joueurs  '!F99</f>
        <v>11.5</v>
      </c>
      <c r="G140" s="162" t="s">
        <v>11</v>
      </c>
      <c r="H140" s="192">
        <v>525212217</v>
      </c>
      <c r="I140" s="141" t="str">
        <f t="shared" si="26"/>
        <v>H1</v>
      </c>
      <c r="J140" s="5">
        <f>'Feuille saisie score '!J99</f>
        <v>21</v>
      </c>
      <c r="K140" s="5">
        <f>'Feuille saisie score '!K99</f>
        <v>34</v>
      </c>
      <c r="L140" s="5">
        <f>'Feuille saisie score '!L99</f>
        <v>18</v>
      </c>
      <c r="M140" s="5">
        <f>'Feuille saisie score '!M99</f>
        <v>30</v>
      </c>
      <c r="N140" s="5">
        <f t="shared" ref="N140:N143" si="29">K140+M140</f>
        <v>64</v>
      </c>
      <c r="P140" s="246" t="str">
        <f>G140</f>
        <v xml:space="preserve">CEMP </v>
      </c>
      <c r="Q140" s="247">
        <f>'équipe net H'!T137</f>
        <v>64</v>
      </c>
      <c r="R140" s="244">
        <f>IF(Q140="","",RANK(Q140,$Q$3:$Q$169,0))</f>
        <v>20</v>
      </c>
      <c r="S140" s="284" t="s">
        <v>499</v>
      </c>
    </row>
    <row r="141" spans="1:19" ht="15.75">
      <c r="A141" s="173" t="s">
        <v>197</v>
      </c>
      <c r="B141" s="173" t="s">
        <v>154</v>
      </c>
      <c r="C141" s="5" t="str">
        <f t="shared" si="25"/>
        <v>CRIERE FREDERIC</v>
      </c>
      <c r="D141" s="187" t="s">
        <v>9</v>
      </c>
      <c r="E141" s="148" t="s">
        <v>10</v>
      </c>
      <c r="F141" s="16">
        <f>'joueurs  '!F39</f>
        <v>16.899999999999999</v>
      </c>
      <c r="G141" s="80" t="s">
        <v>190</v>
      </c>
      <c r="H141" s="192">
        <v>512431291</v>
      </c>
      <c r="I141" s="141" t="str">
        <f t="shared" si="26"/>
        <v>H2</v>
      </c>
      <c r="J141" s="5">
        <f>'Feuille saisie score '!J39</f>
        <v>12</v>
      </c>
      <c r="K141" s="5">
        <f>'Feuille saisie score '!K39</f>
        <v>26</v>
      </c>
      <c r="L141" s="5">
        <f>'Feuille saisie score '!L39</f>
        <v>13</v>
      </c>
      <c r="M141" s="5">
        <f>'Feuille saisie score '!M39</f>
        <v>25</v>
      </c>
      <c r="N141" s="5">
        <f t="shared" si="29"/>
        <v>51</v>
      </c>
      <c r="P141" s="238"/>
      <c r="Q141" s="238"/>
      <c r="R141" s="238" t="str">
        <f>IF(Q141="","",RANK(Q141,$Q$3:$Q$169,0))</f>
        <v/>
      </c>
    </row>
    <row r="142" spans="1:19" ht="15.75">
      <c r="A142" s="180" t="s">
        <v>187</v>
      </c>
      <c r="B142" s="180" t="s">
        <v>188</v>
      </c>
      <c r="C142" s="5" t="str">
        <f t="shared" si="25"/>
        <v>DESMARAIS CATHERINE</v>
      </c>
      <c r="D142" s="187" t="s">
        <v>9</v>
      </c>
      <c r="E142" s="148" t="s">
        <v>19</v>
      </c>
      <c r="F142" s="16">
        <f>'joueurs  '!F53</f>
        <v>16</v>
      </c>
      <c r="G142" s="80" t="s">
        <v>190</v>
      </c>
      <c r="H142" s="204">
        <v>46233087</v>
      </c>
      <c r="I142" s="141" t="str">
        <f t="shared" si="26"/>
        <v>F1</v>
      </c>
      <c r="J142" s="5">
        <f>'Feuille saisie score '!J53</f>
        <v>8</v>
      </c>
      <c r="K142" s="5">
        <f>'Feuille saisie score '!K53</f>
        <v>18</v>
      </c>
      <c r="L142" s="5">
        <f>'Feuille saisie score '!L53</f>
        <v>18</v>
      </c>
      <c r="M142" s="5">
        <f>'Feuille saisie score '!M53</f>
        <v>33</v>
      </c>
      <c r="N142" s="5">
        <f t="shared" si="29"/>
        <v>51</v>
      </c>
      <c r="P142" s="238"/>
      <c r="Q142" s="238"/>
      <c r="R142" s="238" t="str">
        <f>IF(Q142="","",RANK(Q142,$Q$3:$Q$169,0))</f>
        <v/>
      </c>
    </row>
    <row r="143" spans="1:19" ht="30">
      <c r="A143" s="173" t="s">
        <v>194</v>
      </c>
      <c r="B143" s="173" t="s">
        <v>195</v>
      </c>
      <c r="C143" s="5" t="str">
        <f t="shared" si="25"/>
        <v>LIGOUGNE  JEAN CHRISTOPHE</v>
      </c>
      <c r="D143" s="187" t="s">
        <v>9</v>
      </c>
      <c r="E143" s="148" t="s">
        <v>10</v>
      </c>
      <c r="F143" s="16">
        <f>'joueurs  '!F100</f>
        <v>16.2</v>
      </c>
      <c r="G143" s="80" t="s">
        <v>190</v>
      </c>
      <c r="H143" s="192">
        <v>520895203</v>
      </c>
      <c r="I143" s="141" t="str">
        <f t="shared" si="26"/>
        <v>H2</v>
      </c>
      <c r="J143" s="5">
        <f>'Feuille saisie score '!J100</f>
        <v>15</v>
      </c>
      <c r="K143" s="5">
        <f>'Feuille saisie score '!K100</f>
        <v>30</v>
      </c>
      <c r="L143" s="5">
        <f>'Feuille saisie score '!L100</f>
        <v>15</v>
      </c>
      <c r="M143" s="5">
        <f>'Feuille saisie score '!M100</f>
        <v>28</v>
      </c>
      <c r="N143" s="5">
        <f t="shared" si="29"/>
        <v>58</v>
      </c>
      <c r="P143" s="238"/>
      <c r="Q143" s="238"/>
      <c r="R143" s="238" t="str">
        <f>IF(Q143="","",RANK(Q143,$Q$3:$Q$169,0))</f>
        <v/>
      </c>
    </row>
    <row r="144" spans="1:19" hidden="1">
      <c r="A144" s="172" t="s">
        <v>267</v>
      </c>
      <c r="B144" s="172" t="s">
        <v>270</v>
      </c>
      <c r="C144" s="5" t="str">
        <f t="shared" si="25"/>
        <v>REVENU LAURA</v>
      </c>
      <c r="D144" s="151" t="s">
        <v>22</v>
      </c>
      <c r="E144" s="151" t="s">
        <v>19</v>
      </c>
      <c r="F144" s="16">
        <f>'joueurs  '!F145</f>
        <v>40.1</v>
      </c>
      <c r="G144" s="71" t="s">
        <v>264</v>
      </c>
      <c r="H144" s="192">
        <v>514130362</v>
      </c>
      <c r="I144" s="141" t="str">
        <f t="shared" si="26"/>
        <v>F2</v>
      </c>
      <c r="J144" s="5">
        <f>'Feuille saisie score '!J145</f>
        <v>6</v>
      </c>
      <c r="K144" s="5">
        <f>'Feuille saisie score '!K145</f>
        <v>31</v>
      </c>
      <c r="L144" s="5">
        <f>'Feuille saisie score '!L145</f>
        <v>7</v>
      </c>
      <c r="M144" s="5">
        <f>'Feuille saisie score '!M145</f>
        <v>20</v>
      </c>
      <c r="N144" s="5">
        <f>J144+L144</f>
        <v>13</v>
      </c>
      <c r="R144"/>
    </row>
    <row r="145" spans="1:19" ht="16.5" thickBot="1">
      <c r="A145" s="173" t="s">
        <v>202</v>
      </c>
      <c r="B145" s="173" t="s">
        <v>203</v>
      </c>
      <c r="C145" s="5" t="str">
        <f t="shared" si="25"/>
        <v>MEULEMAN DAVID</v>
      </c>
      <c r="D145" s="187" t="s">
        <v>9</v>
      </c>
      <c r="E145" s="148" t="s">
        <v>10</v>
      </c>
      <c r="F145" s="16">
        <f>'joueurs  '!F113</f>
        <v>12.4</v>
      </c>
      <c r="G145" s="80" t="s">
        <v>190</v>
      </c>
      <c r="H145" s="204">
        <v>516537241</v>
      </c>
      <c r="I145" s="141" t="str">
        <f t="shared" si="26"/>
        <v>H1</v>
      </c>
      <c r="J145" s="5">
        <f>'Feuille saisie score '!J113</f>
        <v>13</v>
      </c>
      <c r="K145" s="5">
        <f>'Feuille saisie score '!K113</f>
        <v>21</v>
      </c>
      <c r="L145" s="5">
        <f>'Feuille saisie score '!L113</f>
        <v>19</v>
      </c>
      <c r="M145" s="5">
        <f>'Feuille saisie score '!M113</f>
        <v>32</v>
      </c>
      <c r="N145" s="5">
        <f t="shared" ref="N145:N148" si="30">K145+M145</f>
        <v>53</v>
      </c>
      <c r="P145" s="238"/>
      <c r="Q145" s="238"/>
      <c r="R145" s="238" t="str">
        <f>IF(Q145="","",RANK(Q145,$Q$3:$Q$169,0))</f>
        <v/>
      </c>
    </row>
    <row r="146" spans="1:19" ht="16.5" thickBot="1">
      <c r="A146" s="173" t="s">
        <v>208</v>
      </c>
      <c r="B146" s="173" t="s">
        <v>209</v>
      </c>
      <c r="C146" s="5" t="str">
        <f t="shared" si="25"/>
        <v xml:space="preserve">RENAULT PATRICE </v>
      </c>
      <c r="D146" s="187" t="s">
        <v>9</v>
      </c>
      <c r="E146" s="148" t="s">
        <v>10</v>
      </c>
      <c r="F146" s="16">
        <f>'joueurs  '!F142</f>
        <v>24.1</v>
      </c>
      <c r="G146" s="80" t="s">
        <v>190</v>
      </c>
      <c r="H146" s="192">
        <v>538495219</v>
      </c>
      <c r="I146" s="141" t="str">
        <f t="shared" si="26"/>
        <v>H2</v>
      </c>
      <c r="J146" s="5">
        <f>'Feuille saisie score '!J142</f>
        <v>9</v>
      </c>
      <c r="K146" s="5">
        <f>'Feuille saisie score '!K142</f>
        <v>23</v>
      </c>
      <c r="L146" s="5">
        <f>'Feuille saisie score '!L142</f>
        <v>11</v>
      </c>
      <c r="M146" s="5">
        <f>'Feuille saisie score '!M142</f>
        <v>36</v>
      </c>
      <c r="N146" s="5">
        <f t="shared" si="30"/>
        <v>59</v>
      </c>
      <c r="P146" s="248" t="str">
        <f>G146</f>
        <v xml:space="preserve">CEN  </v>
      </c>
      <c r="Q146" s="247">
        <f>'équipe net H'!T143+'équipe net F'!T151</f>
        <v>110</v>
      </c>
      <c r="R146" s="244">
        <f>IF(Q146="","",RANK(Q146,$Q$3:$Q$169,0))</f>
        <v>14</v>
      </c>
    </row>
    <row r="147" spans="1:19" ht="15.75" thickBot="1">
      <c r="A147" s="172" t="s">
        <v>339</v>
      </c>
      <c r="B147" s="172" t="s">
        <v>265</v>
      </c>
      <c r="C147" s="5" t="str">
        <f t="shared" si="25"/>
        <v>PARISSE AGNES</v>
      </c>
      <c r="D147" s="186" t="s">
        <v>9</v>
      </c>
      <c r="E147" s="157" t="s">
        <v>19</v>
      </c>
      <c r="F147" s="16">
        <f>'joueurs  '!F125</f>
        <v>23</v>
      </c>
      <c r="G147" s="169" t="s">
        <v>384</v>
      </c>
      <c r="H147" s="197" t="s">
        <v>386</v>
      </c>
      <c r="I147" s="141" t="str">
        <f t="shared" si="26"/>
        <v>F1</v>
      </c>
      <c r="J147" s="5">
        <f>'Feuille saisie score '!J125</f>
        <v>8</v>
      </c>
      <c r="K147" s="5">
        <f>'Feuille saisie score '!K125</f>
        <v>25</v>
      </c>
      <c r="L147" s="5">
        <f>'Feuille saisie score '!L125</f>
        <v>10</v>
      </c>
      <c r="M147" s="5">
        <f>'Feuille saisie score '!M125</f>
        <v>25</v>
      </c>
      <c r="N147" s="5">
        <f t="shared" si="30"/>
        <v>50</v>
      </c>
      <c r="P147" s="238"/>
      <c r="Q147" s="238"/>
      <c r="R147" s="238" t="str">
        <f>IF(Q147="","",RANK(Q147,$Q$3:$Q$169,0))</f>
        <v/>
      </c>
    </row>
    <row r="148" spans="1:19" ht="15.75" thickBot="1">
      <c r="A148" s="174" t="s">
        <v>382</v>
      </c>
      <c r="B148" s="174" t="s">
        <v>383</v>
      </c>
      <c r="C148" s="5" t="str">
        <f t="shared" si="25"/>
        <v>PIERRE  HERVE</v>
      </c>
      <c r="D148" s="186" t="s">
        <v>9</v>
      </c>
      <c r="E148" s="157" t="s">
        <v>10</v>
      </c>
      <c r="F148" s="16">
        <f>'joueurs  '!F134</f>
        <v>17.5</v>
      </c>
      <c r="G148" s="169" t="s">
        <v>384</v>
      </c>
      <c r="H148" s="197" t="s">
        <v>385</v>
      </c>
      <c r="I148" s="141" t="str">
        <f t="shared" si="26"/>
        <v>H2</v>
      </c>
      <c r="J148" s="5">
        <f>'Feuille saisie score '!J134</f>
        <v>18</v>
      </c>
      <c r="K148" s="5">
        <f>'Feuille saisie score '!K134</f>
        <v>34</v>
      </c>
      <c r="L148" s="5">
        <f>'Feuille saisie score '!L134</f>
        <v>19</v>
      </c>
      <c r="M148" s="5">
        <f>'Feuille saisie score '!M134</f>
        <v>37</v>
      </c>
      <c r="N148" s="5">
        <f t="shared" si="30"/>
        <v>71</v>
      </c>
      <c r="P148" s="248" t="str">
        <f>G148</f>
        <v xml:space="preserve">CEPAC  </v>
      </c>
      <c r="Q148" s="247">
        <f>'équipe net H'!T145+'équipe net F'!T154</f>
        <v>121</v>
      </c>
      <c r="R148" s="244">
        <f>IF(Q148="","",RANK(Q148,$Q$3:$Q$169,0))</f>
        <v>13</v>
      </c>
    </row>
    <row r="149" spans="1:19" ht="16.5" hidden="1" thickBot="1">
      <c r="A149" s="175" t="s">
        <v>105</v>
      </c>
      <c r="B149" s="175" t="s">
        <v>106</v>
      </c>
      <c r="C149" s="5" t="str">
        <f t="shared" si="25"/>
        <v>SAUVAIRE Christophe</v>
      </c>
      <c r="D149" s="142" t="s">
        <v>22</v>
      </c>
      <c r="E149" s="142" t="s">
        <v>10</v>
      </c>
      <c r="F149" s="16">
        <f>'joueurs  '!F151</f>
        <v>10.7</v>
      </c>
      <c r="G149" s="86" t="s">
        <v>78</v>
      </c>
      <c r="H149" s="193">
        <v>545216079</v>
      </c>
      <c r="I149" s="141" t="str">
        <f t="shared" si="26"/>
        <v>H1</v>
      </c>
      <c r="J149" s="5">
        <f>'Feuille saisie score '!J151</f>
        <v>20</v>
      </c>
      <c r="K149" s="5">
        <f>'Feuille saisie score '!K151</f>
        <v>31</v>
      </c>
      <c r="L149" s="5">
        <f>'Feuille saisie score '!L151</f>
        <v>23</v>
      </c>
      <c r="M149" s="5">
        <f>'Feuille saisie score '!M151</f>
        <v>37</v>
      </c>
      <c r="N149" s="5">
        <f>J149+L149</f>
        <v>43</v>
      </c>
      <c r="R149"/>
    </row>
    <row r="150" spans="1:19" ht="15.75" thickBot="1">
      <c r="A150" s="174" t="s">
        <v>333</v>
      </c>
      <c r="B150" s="174" t="s">
        <v>334</v>
      </c>
      <c r="C150" s="5" t="str">
        <f t="shared" ref="C150:C169" si="31">A150&amp;" "&amp;B150</f>
        <v>SOURIE Jean-Louis</v>
      </c>
      <c r="D150" s="190" t="s">
        <v>9</v>
      </c>
      <c r="E150" s="155" t="s">
        <v>10</v>
      </c>
      <c r="F150" s="16">
        <f>'joueurs  '!F155</f>
        <v>11.4</v>
      </c>
      <c r="G150" s="83" t="s">
        <v>335</v>
      </c>
      <c r="H150" s="192">
        <v>520481098</v>
      </c>
      <c r="I150" s="141" t="str">
        <f t="shared" ref="I150:I169" si="32">IF(E150="H",IF(F150&lt;15.5,"H1",IF(F150&lt;24.5,"H2","H3")),IF(E150="F",IF(F150&lt;24.5,"F1","F2"),""))</f>
        <v>H1</v>
      </c>
      <c r="J150" s="5">
        <f>'Feuille saisie score '!J155</f>
        <v>20</v>
      </c>
      <c r="K150" s="5">
        <f>'Feuille saisie score '!K155</f>
        <v>32</v>
      </c>
      <c r="L150" s="5">
        <f>'Feuille saisie score '!L155</f>
        <v>21</v>
      </c>
      <c r="M150" s="5">
        <f>'Feuille saisie score '!M155</f>
        <v>32</v>
      </c>
      <c r="N150" s="5">
        <f t="shared" ref="N150:N153" si="33">K150+M150</f>
        <v>64</v>
      </c>
      <c r="P150" s="246" t="str">
        <f>G150</f>
        <v xml:space="preserve">CEPAL  </v>
      </c>
      <c r="Q150" s="247">
        <f>'équipe net H'!T146</f>
        <v>64</v>
      </c>
      <c r="R150" s="244">
        <f t="shared" ref="R150:R169" si="34">IF(Q150="","",RANK(Q150,$Q$3:$Q$169,0))</f>
        <v>20</v>
      </c>
      <c r="S150" s="284" t="s">
        <v>499</v>
      </c>
    </row>
    <row r="151" spans="1:19">
      <c r="A151" s="172" t="s">
        <v>345</v>
      </c>
      <c r="B151" s="172" t="s">
        <v>166</v>
      </c>
      <c r="C151" s="5" t="str">
        <f t="shared" si="31"/>
        <v>BARROT MICHEL</v>
      </c>
      <c r="D151" s="186" t="s">
        <v>9</v>
      </c>
      <c r="E151" s="145" t="s">
        <v>10</v>
      </c>
      <c r="F151" s="16">
        <f>'joueurs  '!F10</f>
        <v>18.5</v>
      </c>
      <c r="G151" s="89" t="s">
        <v>341</v>
      </c>
      <c r="H151" s="192">
        <v>520164109</v>
      </c>
      <c r="I151" s="141" t="str">
        <f t="shared" si="32"/>
        <v>H2</v>
      </c>
      <c r="J151" s="5">
        <f>'Feuille saisie score '!J10</f>
        <v>15</v>
      </c>
      <c r="K151" s="5">
        <f>'Feuille saisie score '!K10</f>
        <v>30</v>
      </c>
      <c r="L151" s="5">
        <f>'Feuille saisie score '!L10</f>
        <v>15</v>
      </c>
      <c r="M151" s="5">
        <f>'Feuille saisie score '!M10</f>
        <v>32</v>
      </c>
      <c r="N151" s="5">
        <f t="shared" si="33"/>
        <v>62</v>
      </c>
      <c r="P151" s="238"/>
      <c r="Q151" s="238"/>
      <c r="R151" s="238" t="str">
        <f t="shared" si="34"/>
        <v/>
      </c>
    </row>
    <row r="152" spans="1:19">
      <c r="A152" s="172" t="s">
        <v>357</v>
      </c>
      <c r="B152" s="172" t="s">
        <v>358</v>
      </c>
      <c r="C152" s="5" t="str">
        <f t="shared" si="31"/>
        <v>BEAUDOUIN ROMAIN</v>
      </c>
      <c r="D152" s="186" t="s">
        <v>9</v>
      </c>
      <c r="E152" s="145" t="s">
        <v>10</v>
      </c>
      <c r="F152" s="16">
        <f>'joueurs  '!F15</f>
        <v>17.5</v>
      </c>
      <c r="G152" s="89" t="s">
        <v>341</v>
      </c>
      <c r="H152" s="192">
        <v>542293250</v>
      </c>
      <c r="I152" s="141" t="str">
        <f t="shared" si="32"/>
        <v>H2</v>
      </c>
      <c r="J152" s="5">
        <f>'Feuille saisie score '!J15</f>
        <v>14</v>
      </c>
      <c r="K152" s="5">
        <f>'Feuille saisie score '!K15</f>
        <v>30</v>
      </c>
      <c r="L152" s="5">
        <f>'Feuille saisie score '!L15</f>
        <v>12</v>
      </c>
      <c r="M152" s="5">
        <f>'Feuille saisie score '!M15</f>
        <v>29</v>
      </c>
      <c r="N152" s="5">
        <f t="shared" si="33"/>
        <v>59</v>
      </c>
      <c r="P152" s="238"/>
      <c r="Q152" s="238"/>
      <c r="R152" s="238" t="str">
        <f t="shared" si="34"/>
        <v/>
      </c>
    </row>
    <row r="153" spans="1:19">
      <c r="A153" s="172" t="s">
        <v>349</v>
      </c>
      <c r="B153" s="172" t="s">
        <v>350</v>
      </c>
      <c r="C153" s="5" t="str">
        <f t="shared" si="31"/>
        <v>BOUDON PIERRE</v>
      </c>
      <c r="D153" s="186" t="s">
        <v>9</v>
      </c>
      <c r="E153" s="145" t="s">
        <v>10</v>
      </c>
      <c r="F153" s="16">
        <f>'joueurs  '!F20</f>
        <v>13</v>
      </c>
      <c r="G153" s="89" t="s">
        <v>341</v>
      </c>
      <c r="H153" s="192">
        <v>43937161</v>
      </c>
      <c r="I153" s="141" t="str">
        <f t="shared" si="32"/>
        <v>H1</v>
      </c>
      <c r="J153" s="5">
        <f>'Feuille saisie score '!J20</f>
        <v>17</v>
      </c>
      <c r="K153" s="5">
        <f>'Feuille saisie score '!K20</f>
        <v>29</v>
      </c>
      <c r="L153" s="5">
        <f>'Feuille saisie score '!L20</f>
        <v>18</v>
      </c>
      <c r="M153" s="5">
        <f>'Feuille saisie score '!M20</f>
        <v>29</v>
      </c>
      <c r="N153" s="5">
        <f t="shared" si="33"/>
        <v>58</v>
      </c>
      <c r="P153" s="238"/>
      <c r="Q153" s="238"/>
      <c r="R153" s="238" t="str">
        <f t="shared" si="34"/>
        <v/>
      </c>
    </row>
    <row r="154" spans="1:19">
      <c r="A154" s="172" t="s">
        <v>362</v>
      </c>
      <c r="B154" s="172" t="s">
        <v>237</v>
      </c>
      <c r="C154" s="5" t="str">
        <f t="shared" si="31"/>
        <v>DELWASSE NICOLAS</v>
      </c>
      <c r="D154" s="186" t="s">
        <v>9</v>
      </c>
      <c r="E154" s="145" t="s">
        <v>10</v>
      </c>
      <c r="F154" s="16">
        <f>'joueurs  '!F48</f>
        <v>18.399999999999999</v>
      </c>
      <c r="G154" s="89" t="s">
        <v>341</v>
      </c>
      <c r="H154" s="192">
        <v>541157186</v>
      </c>
      <c r="I154" s="141" t="str">
        <f t="shared" si="32"/>
        <v>H2</v>
      </c>
      <c r="J154" s="5">
        <f>'Feuille saisie score '!J48</f>
        <v>21</v>
      </c>
      <c r="K154" s="5">
        <f>'Feuille saisie score '!K48</f>
        <v>39</v>
      </c>
      <c r="L154" s="5">
        <f>'Feuille saisie score '!L48</f>
        <v>15</v>
      </c>
      <c r="M154" s="5">
        <f>'Feuille saisie score '!M48</f>
        <v>32</v>
      </c>
      <c r="N154" s="5">
        <f t="shared" ref="N154:N169" si="35">K154+M154</f>
        <v>71</v>
      </c>
      <c r="P154" s="238"/>
      <c r="Q154" s="238"/>
      <c r="R154" s="238" t="str">
        <f t="shared" si="34"/>
        <v/>
      </c>
    </row>
    <row r="155" spans="1:19">
      <c r="A155" s="172" t="s">
        <v>356</v>
      </c>
      <c r="B155" s="172" t="s">
        <v>268</v>
      </c>
      <c r="C155" s="5" t="str">
        <f t="shared" si="31"/>
        <v>DESHAYES SYLVAIN</v>
      </c>
      <c r="D155" s="186" t="s">
        <v>9</v>
      </c>
      <c r="E155" s="145" t="s">
        <v>10</v>
      </c>
      <c r="F155" s="16">
        <f>'joueurs  '!F52</f>
        <v>26.1</v>
      </c>
      <c r="G155" s="89" t="s">
        <v>341</v>
      </c>
      <c r="H155" s="192">
        <v>528596227</v>
      </c>
      <c r="I155" s="141" t="str">
        <f t="shared" si="32"/>
        <v>H3</v>
      </c>
      <c r="J155" s="5">
        <f>'Feuille saisie score '!J52</f>
        <v>15</v>
      </c>
      <c r="K155" s="5">
        <f>'Feuille saisie score '!K52</f>
        <v>38</v>
      </c>
      <c r="L155" s="5">
        <f>'Feuille saisie score '!L52</f>
        <v>8</v>
      </c>
      <c r="M155" s="5">
        <f>'Feuille saisie score '!M52</f>
        <v>29</v>
      </c>
      <c r="N155" s="5">
        <f t="shared" si="35"/>
        <v>67</v>
      </c>
      <c r="P155" s="238"/>
      <c r="Q155" s="238"/>
      <c r="R155" s="238" t="str">
        <f t="shared" si="34"/>
        <v/>
      </c>
    </row>
    <row r="156" spans="1:19">
      <c r="A156" s="172" t="s">
        <v>342</v>
      </c>
      <c r="B156" s="172" t="s">
        <v>343</v>
      </c>
      <c r="C156" s="5" t="str">
        <f t="shared" si="31"/>
        <v>FRANCHI ANTOINE</v>
      </c>
      <c r="D156" s="186" t="s">
        <v>9</v>
      </c>
      <c r="E156" s="145" t="s">
        <v>10</v>
      </c>
      <c r="F156" s="16">
        <f>'joueurs  '!F64</f>
        <v>21.5</v>
      </c>
      <c r="G156" s="89" t="s">
        <v>341</v>
      </c>
      <c r="H156" s="192">
        <v>519009066</v>
      </c>
      <c r="I156" s="141" t="str">
        <f t="shared" si="32"/>
        <v>H2</v>
      </c>
      <c r="J156" s="5">
        <f>'Feuille saisie score '!J64</f>
        <v>15</v>
      </c>
      <c r="K156" s="5">
        <f>'Feuille saisie score '!K64</f>
        <v>36</v>
      </c>
      <c r="L156" s="5">
        <f>'Feuille saisie score '!L64</f>
        <v>18</v>
      </c>
      <c r="M156" s="5">
        <f>'Feuille saisie score '!M64</f>
        <v>40</v>
      </c>
      <c r="N156" s="5">
        <f t="shared" si="35"/>
        <v>76</v>
      </c>
      <c r="P156" s="238"/>
      <c r="Q156" s="238"/>
      <c r="R156" s="238" t="str">
        <f t="shared" si="34"/>
        <v/>
      </c>
    </row>
    <row r="157" spans="1:19">
      <c r="A157" s="172" t="s">
        <v>352</v>
      </c>
      <c r="B157" s="172" t="s">
        <v>353</v>
      </c>
      <c r="C157" s="5" t="str">
        <f t="shared" si="31"/>
        <v>GROLLEAU ANNE-CECILE</v>
      </c>
      <c r="D157" s="186" t="s">
        <v>9</v>
      </c>
      <c r="E157" s="145" t="s">
        <v>19</v>
      </c>
      <c r="F157" s="16">
        <f>'joueurs  '!F72</f>
        <v>27.3</v>
      </c>
      <c r="G157" s="89" t="s">
        <v>341</v>
      </c>
      <c r="H157" s="192">
        <v>537852012</v>
      </c>
      <c r="I157" s="141" t="str">
        <f t="shared" si="32"/>
        <v>F2</v>
      </c>
      <c r="J157" s="5">
        <f>'Feuille saisie score '!J72</f>
        <v>16</v>
      </c>
      <c r="K157" s="5">
        <f>'Feuille saisie score '!K72</f>
        <v>38</v>
      </c>
      <c r="L157" s="5">
        <f>'Feuille saisie score '!L72</f>
        <v>15</v>
      </c>
      <c r="M157" s="5">
        <f>'Feuille saisie score '!M72</f>
        <v>40</v>
      </c>
      <c r="N157" s="5">
        <f t="shared" si="35"/>
        <v>78</v>
      </c>
      <c r="P157" s="238"/>
      <c r="Q157" s="238"/>
      <c r="R157" s="238" t="str">
        <f t="shared" si="34"/>
        <v/>
      </c>
    </row>
    <row r="158" spans="1:19">
      <c r="A158" s="172" t="s">
        <v>344</v>
      </c>
      <c r="B158" s="172" t="s">
        <v>222</v>
      </c>
      <c r="C158" s="5" t="str">
        <f t="shared" si="31"/>
        <v>LEIBMANN LAURENT</v>
      </c>
      <c r="D158" s="186" t="s">
        <v>9</v>
      </c>
      <c r="E158" s="145" t="s">
        <v>10</v>
      </c>
      <c r="F158" s="16">
        <f>'joueurs  '!F97</f>
        <v>19.3</v>
      </c>
      <c r="G158" s="89" t="s">
        <v>341</v>
      </c>
      <c r="H158" s="192">
        <v>47203021</v>
      </c>
      <c r="I158" s="141" t="str">
        <f t="shared" si="32"/>
        <v>H2</v>
      </c>
      <c r="J158" s="5">
        <f>'Feuille saisie score '!J97</f>
        <v>16</v>
      </c>
      <c r="K158" s="5">
        <f>'Feuille saisie score '!K97</f>
        <v>35</v>
      </c>
      <c r="L158" s="5">
        <f>'Feuille saisie score '!L97</f>
        <v>10</v>
      </c>
      <c r="M158" s="5">
        <f>'Feuille saisie score '!M97</f>
        <v>28</v>
      </c>
      <c r="N158" s="5">
        <f t="shared" si="35"/>
        <v>63</v>
      </c>
      <c r="P158" s="238"/>
      <c r="Q158" s="238"/>
      <c r="R158" s="238" t="str">
        <f t="shared" si="34"/>
        <v/>
      </c>
    </row>
    <row r="159" spans="1:19">
      <c r="A159" s="174" t="s">
        <v>339</v>
      </c>
      <c r="B159" s="174" t="s">
        <v>340</v>
      </c>
      <c r="C159" s="5" t="str">
        <f t="shared" si="31"/>
        <v>PARISSE JEAN-LOUIS</v>
      </c>
      <c r="D159" s="186" t="s">
        <v>9</v>
      </c>
      <c r="E159" s="145" t="s">
        <v>10</v>
      </c>
      <c r="F159" s="16">
        <f>'joueurs  '!F124</f>
        <v>16</v>
      </c>
      <c r="G159" s="89" t="s">
        <v>341</v>
      </c>
      <c r="H159" s="192">
        <v>44719097</v>
      </c>
      <c r="I159" s="141" t="str">
        <f t="shared" si="32"/>
        <v>H2</v>
      </c>
      <c r="J159" s="5">
        <f>'Feuille saisie score '!J124</f>
        <v>12</v>
      </c>
      <c r="K159" s="5">
        <f>'Feuille saisie score '!K124</f>
        <v>24</v>
      </c>
      <c r="L159" s="5">
        <f>'Feuille saisie score '!L124</f>
        <v>21</v>
      </c>
      <c r="M159" s="5">
        <f>'Feuille saisie score '!M124</f>
        <v>37</v>
      </c>
      <c r="N159" s="5">
        <f t="shared" si="35"/>
        <v>61</v>
      </c>
      <c r="P159" s="238"/>
      <c r="Q159" s="238"/>
      <c r="R159" s="238" t="str">
        <f t="shared" si="34"/>
        <v/>
      </c>
    </row>
    <row r="160" spans="1:19">
      <c r="A160" s="172" t="s">
        <v>359</v>
      </c>
      <c r="B160" s="172" t="s">
        <v>159</v>
      </c>
      <c r="C160" s="5" t="str">
        <f t="shared" si="31"/>
        <v>PEAULT FRANCK</v>
      </c>
      <c r="D160" s="186" t="s">
        <v>9</v>
      </c>
      <c r="E160" s="145" t="s">
        <v>10</v>
      </c>
      <c r="F160" s="16">
        <f>'joueurs  '!F128</f>
        <v>8.4</v>
      </c>
      <c r="G160" s="89" t="s">
        <v>341</v>
      </c>
      <c r="H160" s="192">
        <v>521429152</v>
      </c>
      <c r="I160" s="141" t="str">
        <f t="shared" si="32"/>
        <v>H1</v>
      </c>
      <c r="J160" s="5">
        <f>'Feuille saisie score '!J128</f>
        <v>19</v>
      </c>
      <c r="K160" s="5">
        <f>'Feuille saisie score '!K128</f>
        <v>30</v>
      </c>
      <c r="L160" s="5">
        <f>'Feuille saisie score '!L128</f>
        <v>25</v>
      </c>
      <c r="M160" s="5">
        <f>'Feuille saisie score '!M128</f>
        <v>35</v>
      </c>
      <c r="N160" s="5">
        <f t="shared" si="35"/>
        <v>65</v>
      </c>
      <c r="P160" s="238"/>
      <c r="Q160" s="238"/>
      <c r="R160" s="238" t="str">
        <f t="shared" si="34"/>
        <v/>
      </c>
    </row>
    <row r="161" spans="1:19">
      <c r="A161" s="172" t="s">
        <v>347</v>
      </c>
      <c r="B161" s="172" t="s">
        <v>348</v>
      </c>
      <c r="C161" s="5" t="str">
        <f t="shared" si="31"/>
        <v>REIS NATHALIE</v>
      </c>
      <c r="D161" s="186" t="s">
        <v>9</v>
      </c>
      <c r="E161" s="145" t="s">
        <v>19</v>
      </c>
      <c r="F161" s="16">
        <f>'joueurs  '!F141</f>
        <v>43.4</v>
      </c>
      <c r="G161" s="89" t="s">
        <v>341</v>
      </c>
      <c r="H161" s="192">
        <v>43027342</v>
      </c>
      <c r="I161" s="141" t="str">
        <f t="shared" si="32"/>
        <v>F2</v>
      </c>
      <c r="J161" s="5">
        <f>'Feuille saisie score '!J141</f>
        <v>8</v>
      </c>
      <c r="K161" s="5">
        <f>'Feuille saisie score '!K141</f>
        <v>38</v>
      </c>
      <c r="L161" s="5">
        <f>'Feuille saisie score '!L141</f>
        <v>3</v>
      </c>
      <c r="M161" s="5">
        <f>'Feuille saisie score '!M141</f>
        <v>30</v>
      </c>
      <c r="N161" s="5">
        <f t="shared" si="35"/>
        <v>68</v>
      </c>
      <c r="P161" s="238"/>
      <c r="Q161" s="238"/>
      <c r="R161" s="238" t="str">
        <f t="shared" si="34"/>
        <v/>
      </c>
    </row>
    <row r="162" spans="1:19" ht="15.75" thickBot="1">
      <c r="A162" s="172" t="s">
        <v>351</v>
      </c>
      <c r="B162" s="172" t="s">
        <v>346</v>
      </c>
      <c r="C162" s="5" t="str">
        <f t="shared" si="31"/>
        <v>REYJAL THIERRY</v>
      </c>
      <c r="D162" s="186" t="s">
        <v>9</v>
      </c>
      <c r="E162" s="145" t="s">
        <v>10</v>
      </c>
      <c r="F162" s="16">
        <f>'joueurs  '!F146</f>
        <v>27.2</v>
      </c>
      <c r="G162" s="89" t="s">
        <v>341</v>
      </c>
      <c r="H162" s="192">
        <v>520733191</v>
      </c>
      <c r="I162" s="141" t="str">
        <f t="shared" si="32"/>
        <v>H3</v>
      </c>
      <c r="J162" s="5">
        <f>'Feuille saisie score '!J146</f>
        <v>14</v>
      </c>
      <c r="K162" s="5">
        <f>'Feuille saisie score '!K146</f>
        <v>42</v>
      </c>
      <c r="L162" s="5">
        <f>'Feuille saisie score '!L146</f>
        <v>9</v>
      </c>
      <c r="M162" s="5">
        <f>'Feuille saisie score '!M146</f>
        <v>31</v>
      </c>
      <c r="N162" s="5">
        <f t="shared" si="35"/>
        <v>73</v>
      </c>
      <c r="P162" s="238"/>
      <c r="Q162" s="238"/>
      <c r="R162" s="238" t="str">
        <f t="shared" si="34"/>
        <v/>
      </c>
    </row>
    <row r="163" spans="1:19" ht="15.75" thickBot="1">
      <c r="A163" s="172" t="s">
        <v>354</v>
      </c>
      <c r="B163" s="172" t="s">
        <v>355</v>
      </c>
      <c r="C163" s="5" t="str">
        <f t="shared" si="31"/>
        <v>RICHARD PASCAL</v>
      </c>
      <c r="D163" s="186" t="s">
        <v>9</v>
      </c>
      <c r="E163" s="145" t="s">
        <v>10</v>
      </c>
      <c r="F163" s="16">
        <f>'joueurs  '!F147</f>
        <v>27.6</v>
      </c>
      <c r="G163" s="89" t="s">
        <v>341</v>
      </c>
      <c r="H163" s="192">
        <v>516473060</v>
      </c>
      <c r="I163" s="141" t="str">
        <f t="shared" si="32"/>
        <v>H3</v>
      </c>
      <c r="J163" s="5">
        <f>'Feuille saisie score '!J147</f>
        <v>10</v>
      </c>
      <c r="K163" s="5">
        <f>'Feuille saisie score '!K147</f>
        <v>32</v>
      </c>
      <c r="L163" s="5">
        <f>'Feuille saisie score '!L147</f>
        <v>9</v>
      </c>
      <c r="M163" s="5">
        <f>'Feuille saisie score '!M147</f>
        <v>33</v>
      </c>
      <c r="N163" s="5">
        <f t="shared" si="35"/>
        <v>65</v>
      </c>
      <c r="P163" s="248" t="str">
        <f>G163</f>
        <v xml:space="preserve">NATIXIS  </v>
      </c>
      <c r="Q163" s="247">
        <f>'équipe net H'!T162+'équipe net F'!T168</f>
        <v>154</v>
      </c>
      <c r="R163" s="244">
        <f t="shared" si="34"/>
        <v>5</v>
      </c>
    </row>
    <row r="164" spans="1:19">
      <c r="A164" s="172" t="s">
        <v>247</v>
      </c>
      <c r="B164" s="172" t="s">
        <v>248</v>
      </c>
      <c r="C164" s="5" t="str">
        <f t="shared" si="31"/>
        <v>CAILLAT Pierre Yves</v>
      </c>
      <c r="D164" s="186" t="s">
        <v>9</v>
      </c>
      <c r="E164" s="150" t="s">
        <v>10</v>
      </c>
      <c r="F164" s="16">
        <f>'joueurs  '!F27</f>
        <v>24.3</v>
      </c>
      <c r="G164" s="66" t="s">
        <v>244</v>
      </c>
      <c r="H164" s="201">
        <v>217085</v>
      </c>
      <c r="I164" s="141" t="str">
        <f t="shared" si="32"/>
        <v>H2</v>
      </c>
      <c r="J164" s="5">
        <f>'Feuille saisie score '!J27</f>
        <v>12</v>
      </c>
      <c r="K164" s="5">
        <f>'Feuille saisie score '!K27</f>
        <v>30</v>
      </c>
      <c r="L164" s="5">
        <f>'Feuille saisie score '!L27</f>
        <v>12</v>
      </c>
      <c r="M164" s="5">
        <f>'Feuille saisie score '!M27</f>
        <v>30</v>
      </c>
      <c r="N164" s="5">
        <f t="shared" si="35"/>
        <v>60</v>
      </c>
      <c r="P164" s="238"/>
      <c r="Q164" s="238"/>
      <c r="R164" s="238" t="str">
        <f t="shared" si="34"/>
        <v/>
      </c>
    </row>
    <row r="165" spans="1:19">
      <c r="A165" s="172" t="s">
        <v>249</v>
      </c>
      <c r="B165" s="172" t="s">
        <v>250</v>
      </c>
      <c r="C165" s="5" t="str">
        <f t="shared" si="31"/>
        <v>CORDIER Matthieu</v>
      </c>
      <c r="D165" s="186" t="s">
        <v>9</v>
      </c>
      <c r="E165" s="150" t="s">
        <v>10</v>
      </c>
      <c r="F165" s="16">
        <f>'joueurs  '!F34</f>
        <v>3.2</v>
      </c>
      <c r="G165" s="66" t="s">
        <v>244</v>
      </c>
      <c r="H165" s="201">
        <v>43346122</v>
      </c>
      <c r="I165" s="141" t="str">
        <f t="shared" si="32"/>
        <v>H1</v>
      </c>
      <c r="J165" s="5">
        <f>'Feuille saisie score '!J34</f>
        <v>26</v>
      </c>
      <c r="K165" s="5">
        <f>'Feuille saisie score '!K34</f>
        <v>30</v>
      </c>
      <c r="L165" s="5">
        <f>'Feuille saisie score '!L34</f>
        <v>22</v>
      </c>
      <c r="M165" s="5">
        <f>'Feuille saisie score '!M34</f>
        <v>25</v>
      </c>
      <c r="N165" s="5">
        <f t="shared" si="35"/>
        <v>55</v>
      </c>
      <c r="P165" s="238"/>
      <c r="Q165" s="238"/>
      <c r="R165" s="238" t="str">
        <f t="shared" si="34"/>
        <v/>
      </c>
    </row>
    <row r="166" spans="1:19">
      <c r="A166" s="172" t="s">
        <v>245</v>
      </c>
      <c r="B166" s="172" t="s">
        <v>246</v>
      </c>
      <c r="C166" s="5" t="str">
        <f t="shared" si="31"/>
        <v>GAMBILLO Franco</v>
      </c>
      <c r="D166" s="186" t="s">
        <v>9</v>
      </c>
      <c r="E166" s="150" t="s">
        <v>10</v>
      </c>
      <c r="F166" s="16">
        <f>'joueurs  '!F65</f>
        <v>19.2</v>
      </c>
      <c r="G166" s="66" t="s">
        <v>244</v>
      </c>
      <c r="H166" s="192">
        <v>521918187</v>
      </c>
      <c r="I166" s="141" t="str">
        <f t="shared" si="32"/>
        <v>H2</v>
      </c>
      <c r="J166" s="5">
        <f>'Feuille saisie score '!J65</f>
        <v>20</v>
      </c>
      <c r="K166" s="5">
        <f>'Feuille saisie score '!K65</f>
        <v>39</v>
      </c>
      <c r="L166" s="5">
        <f>'Feuille saisie score '!L65</f>
        <v>17</v>
      </c>
      <c r="M166" s="5">
        <f>'Feuille saisie score '!M65</f>
        <v>35</v>
      </c>
      <c r="N166" s="5">
        <f t="shared" si="35"/>
        <v>74</v>
      </c>
      <c r="P166" s="238"/>
      <c r="Q166" s="238"/>
      <c r="R166" s="238" t="str">
        <f t="shared" si="34"/>
        <v/>
      </c>
    </row>
    <row r="167" spans="1:19" ht="15.75" thickBot="1">
      <c r="A167" s="174" t="s">
        <v>243</v>
      </c>
      <c r="B167" s="174" t="s">
        <v>64</v>
      </c>
      <c r="C167" s="5" t="str">
        <f t="shared" si="31"/>
        <v>LAMOUR Eric</v>
      </c>
      <c r="D167" s="186" t="s">
        <v>9</v>
      </c>
      <c r="E167" s="150" t="s">
        <v>10</v>
      </c>
      <c r="F167" s="16">
        <f>'joueurs  '!F90</f>
        <v>13.6</v>
      </c>
      <c r="G167" s="66" t="s">
        <v>244</v>
      </c>
      <c r="H167" s="192">
        <v>44214097</v>
      </c>
      <c r="I167" s="141" t="str">
        <f t="shared" si="32"/>
        <v>H1</v>
      </c>
      <c r="J167" s="5">
        <f>'Feuille saisie score '!J90</f>
        <v>14</v>
      </c>
      <c r="K167" s="5">
        <f>'Feuille saisie score '!K90</f>
        <v>27</v>
      </c>
      <c r="L167" s="5">
        <f>'Feuille saisie score '!L90</f>
        <v>18</v>
      </c>
      <c r="M167" s="5">
        <f>'Feuille saisie score '!M90</f>
        <v>31</v>
      </c>
      <c r="N167" s="5">
        <f t="shared" si="35"/>
        <v>58</v>
      </c>
      <c r="P167" s="238"/>
      <c r="Q167" s="238"/>
      <c r="R167" s="238" t="str">
        <f t="shared" si="34"/>
        <v/>
      </c>
    </row>
    <row r="168" spans="1:19" ht="15.75" thickBot="1">
      <c r="A168" s="172" t="s">
        <v>251</v>
      </c>
      <c r="B168" s="172" t="s">
        <v>44</v>
      </c>
      <c r="C168" s="5" t="str">
        <f t="shared" si="31"/>
        <v>POULALION Fabrice</v>
      </c>
      <c r="D168" s="186" t="s">
        <v>9</v>
      </c>
      <c r="E168" s="150" t="s">
        <v>10</v>
      </c>
      <c r="F168" s="16">
        <f>'joueurs  '!F135</f>
        <v>15</v>
      </c>
      <c r="G168" s="66" t="s">
        <v>244</v>
      </c>
      <c r="H168" s="201">
        <v>522013330</v>
      </c>
      <c r="I168" s="141" t="str">
        <f t="shared" si="32"/>
        <v>H1</v>
      </c>
      <c r="J168" s="5">
        <f>'Feuille saisie score '!J135</f>
        <v>17</v>
      </c>
      <c r="K168" s="5">
        <f>'Feuille saisie score '!K135</f>
        <v>30</v>
      </c>
      <c r="L168" s="5">
        <f>'Feuille saisie score '!L135</f>
        <v>19</v>
      </c>
      <c r="M168" s="5">
        <f>'Feuille saisie score '!M135</f>
        <v>34</v>
      </c>
      <c r="N168" s="5">
        <f t="shared" si="35"/>
        <v>64</v>
      </c>
      <c r="P168" s="246" t="str">
        <f>G168</f>
        <v xml:space="preserve">PALATINE  </v>
      </c>
      <c r="Q168" s="247">
        <f>'équipe net H'!T167+'équipe net F'!T173</f>
        <v>74</v>
      </c>
      <c r="R168" s="244">
        <f t="shared" si="34"/>
        <v>17</v>
      </c>
      <c r="S168" s="284" t="s">
        <v>499</v>
      </c>
    </row>
    <row r="169" spans="1:19" ht="15.75" thickBot="1">
      <c r="A169" s="174" t="s">
        <v>336</v>
      </c>
      <c r="B169" s="174" t="s">
        <v>337</v>
      </c>
      <c r="C169" s="5" t="str">
        <f t="shared" si="31"/>
        <v>LEGROS DANIEL</v>
      </c>
      <c r="D169" s="186" t="s">
        <v>9</v>
      </c>
      <c r="E169" s="97" t="s">
        <v>10</v>
      </c>
      <c r="F169" s="16">
        <f>'joueurs  '!F96</f>
        <v>20.5</v>
      </c>
      <c r="G169" s="86" t="s">
        <v>338</v>
      </c>
      <c r="H169" s="192">
        <v>520245343</v>
      </c>
      <c r="I169" s="141" t="str">
        <f t="shared" si="32"/>
        <v>H2</v>
      </c>
      <c r="J169" s="5">
        <f>'Feuille saisie score '!J96</f>
        <v>10</v>
      </c>
      <c r="K169" s="5">
        <f>'Feuille saisie score '!K96</f>
        <v>27</v>
      </c>
      <c r="L169" s="5">
        <f>'Feuille saisie score '!L96</f>
        <v>14</v>
      </c>
      <c r="M169" s="5">
        <f>'Feuille saisie score '!M96</f>
        <v>33</v>
      </c>
      <c r="N169" s="5">
        <f t="shared" si="35"/>
        <v>60</v>
      </c>
      <c r="P169" s="246" t="str">
        <f>G169</f>
        <v xml:space="preserve">TURBO BPCE  </v>
      </c>
      <c r="Q169" s="247">
        <f>'équipe net H'!T169</f>
        <v>60</v>
      </c>
      <c r="R169" s="244">
        <f t="shared" si="34"/>
        <v>22</v>
      </c>
      <c r="S169" s="284" t="s">
        <v>499</v>
      </c>
    </row>
    <row r="172" spans="1:19">
      <c r="P172" t="s">
        <v>476</v>
      </c>
    </row>
    <row r="173" spans="1:19">
      <c r="P173" t="s">
        <v>520</v>
      </c>
    </row>
  </sheetData>
  <autoFilter ref="A2:N169">
    <filterColumn colId="3">
      <filters>
        <filter val="R"/>
        <filter val="S"/>
      </filters>
    </filterColumn>
    <sortState ref="A3:N184">
      <sortCondition ref="G2:G184"/>
    </sortState>
  </autoFilter>
  <mergeCells count="1">
    <mergeCell ref="C1:G1"/>
  </mergeCells>
  <conditionalFormatting sqref="I2:I1048576">
    <cfRule type="cellIs" dxfId="34" priority="17" operator="equal">
      <formula>"F2"</formula>
    </cfRule>
    <cfRule type="cellIs" dxfId="33" priority="18" operator="equal">
      <formula>"F1"</formula>
    </cfRule>
    <cfRule type="cellIs" dxfId="32" priority="19" operator="equal">
      <formula>"H3"</formula>
    </cfRule>
    <cfRule type="cellIs" dxfId="31" priority="20" operator="equal">
      <formula>"H2"</formula>
    </cfRule>
    <cfRule type="cellIs" dxfId="30" priority="21" operator="equal">
      <formula>"H1"</formula>
    </cfRule>
  </conditionalFormatting>
  <conditionalFormatting sqref="D2:D1048576">
    <cfRule type="cellIs" dxfId="29" priority="16" operator="equal">
      <formula>"E"</formula>
    </cfRule>
  </conditionalFormatting>
  <conditionalFormatting sqref="E2:E1048576">
    <cfRule type="cellIs" dxfId="28" priority="13" operator="equal">
      <formula>"H"</formula>
    </cfRule>
    <cfRule type="cellIs" dxfId="27" priority="14" operator="equal">
      <formula>"F"</formula>
    </cfRule>
    <cfRule type="cellIs" priority="15" operator="equal">
      <formula>"F"</formula>
    </cfRule>
  </conditionalFormatting>
  <conditionalFormatting sqref="R3:R4 R17:R30 R32 R34:R36 R70:R72 R74:R81 R94:R97 R99:R101 R124:R138 R145 R150:R167 R6:R14 R147:R148 R169 R103:R116 R83:R92 R140:R143 R118:R122 R39:R68">
    <cfRule type="cellIs" dxfId="26" priority="10" operator="equal">
      <formula>3</formula>
    </cfRule>
    <cfRule type="cellIs" dxfId="25" priority="11" operator="equal">
      <formula>2</formula>
    </cfRule>
    <cfRule type="cellIs" dxfId="24" priority="12" operator="equal">
      <formula>1</formula>
    </cfRule>
  </conditionalFormatting>
  <conditionalFormatting sqref="R2">
    <cfRule type="cellIs" dxfId="23" priority="7" operator="equal">
      <formula>3</formula>
    </cfRule>
    <cfRule type="cellIs" dxfId="22" priority="8" operator="equal">
      <formula>2</formula>
    </cfRule>
    <cfRule type="cellIs" dxfId="21" priority="9" operator="equal">
      <formula>1</formula>
    </cfRule>
  </conditionalFormatting>
  <conditionalFormatting sqref="R146">
    <cfRule type="cellIs" dxfId="20" priority="4" operator="equal">
      <formula>3</formula>
    </cfRule>
    <cfRule type="cellIs" dxfId="19" priority="5" operator="equal">
      <formula>2</formula>
    </cfRule>
    <cfRule type="cellIs" dxfId="18" priority="6" operator="equal">
      <formula>1</formula>
    </cfRule>
  </conditionalFormatting>
  <conditionalFormatting sqref="R168">
    <cfRule type="cellIs" dxfId="17" priority="1" operator="equal">
      <formula>3</formula>
    </cfRule>
    <cfRule type="cellIs" dxfId="16" priority="2" operator="equal">
      <formula>2</formula>
    </cfRule>
    <cfRule type="cellIs" dxfId="15" priority="3" operator="equal">
      <formula>1</formula>
    </cfRule>
  </conditionalFormatting>
  <dataValidations count="3">
    <dataValidation type="list" allowBlank="1" showInputMessage="1" showErrorMessage="1" sqref="D121:D137 D162:D168 D3:D31 D142:D158 D51:D63 D78:D116">
      <formula1>"S,E"</formula1>
    </dataValidation>
    <dataValidation type="list" allowBlank="1" showInputMessage="1" showErrorMessage="1" sqref="E121:E140 E169 E3:E31 E142:E167 E51:E63 E78:E116">
      <formula1>"F,H"</formula1>
    </dataValidation>
    <dataValidation allowBlank="1" showInputMessage="1" showErrorMessage="1" errorTitle="mauvaise saisie" error="F pour Femme_x000a_H pour Homme" promptTitle="SAISIE OBLIGATOIRE SVP" prompt="merci !" sqref="E141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</vt:i4>
      </vt:variant>
    </vt:vector>
  </HeadingPairs>
  <TitlesOfParts>
    <vt:vector size="25" baseType="lpstr">
      <vt:lpstr>joueurs base</vt:lpstr>
      <vt:lpstr>joueurs  </vt:lpstr>
      <vt:lpstr>Résultats à éditer</vt:lpstr>
      <vt:lpstr>Feuille saisie score </vt:lpstr>
      <vt:lpstr>brut net </vt:lpstr>
      <vt:lpstr>brut F1</vt:lpstr>
      <vt:lpstr>brut F2</vt:lpstr>
      <vt:lpstr>brut H1</vt:lpstr>
      <vt:lpstr>brut H2</vt:lpstr>
      <vt:lpstr>brut H3</vt:lpstr>
      <vt:lpstr>net F1</vt:lpstr>
      <vt:lpstr>net F2</vt:lpstr>
      <vt:lpstr>net H1</vt:lpstr>
      <vt:lpstr>net H2</vt:lpstr>
      <vt:lpstr>net H3</vt:lpstr>
      <vt:lpstr>challenge équipe</vt:lpstr>
      <vt:lpstr>net F ext</vt:lpstr>
      <vt:lpstr>net H ext</vt:lpstr>
      <vt:lpstr>équipe brut F </vt:lpstr>
      <vt:lpstr>équipe net F</vt:lpstr>
      <vt:lpstr>équipe brut H</vt:lpstr>
      <vt:lpstr>équipe net H</vt:lpstr>
      <vt:lpstr>équipe mixte brut</vt:lpstr>
      <vt:lpstr>équipe mixte net</vt:lpstr>
      <vt:lpstr>'challenge équipe'!Zone_d_impression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houdouin</dc:creator>
  <cp:lastModifiedBy>didier houdouin</cp:lastModifiedBy>
  <cp:lastPrinted>2026-09-15T16:00:25Z</cp:lastPrinted>
  <dcterms:created xsi:type="dcterms:W3CDTF">2026-08-06T14:16:12Z</dcterms:created>
  <dcterms:modified xsi:type="dcterms:W3CDTF">2026-09-16T14:16:56Z</dcterms:modified>
</cp:coreProperties>
</file>